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uni Assistant\Documents\Budgets\FY2026\"/>
    </mc:Choice>
  </mc:AlternateContent>
  <xr:revisionPtr revIDLastSave="0" documentId="8_{2BA81A15-D537-48B4-BDDE-A1D0C40F9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6 Final" sheetId="1" r:id="rId1"/>
    <sheet name="Revenue" sheetId="2" r:id="rId2"/>
    <sheet name="Leyden Town Positions" sheetId="3" r:id="rId3"/>
    <sheet name="Coordinator" sheetId="4" r:id="rId4"/>
    <sheet name="Sheet2" sheetId="5" r:id="rId5"/>
  </sheets>
  <definedNames>
    <definedName name="_xlnm.Print_Area" localSheetId="0">'FY26 Final'!$A$1:$G$198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+JRQMw2ywOAOt7ju3FDxT2SfMtcHXz+WowTHh2JGu40="/>
    </ext>
  </extLst>
</workbook>
</file>

<file path=xl/calcChain.xml><?xml version="1.0" encoding="utf-8"?>
<calcChain xmlns="http://schemas.openxmlformats.org/spreadsheetml/2006/main">
  <c r="J19" i="3" l="1"/>
  <c r="E19" i="3"/>
  <c r="J17" i="3"/>
  <c r="E17" i="3"/>
  <c r="J15" i="3"/>
  <c r="E15" i="3"/>
  <c r="J13" i="3"/>
  <c r="E13" i="3"/>
  <c r="E6" i="3"/>
  <c r="J3" i="3"/>
  <c r="E3" i="3"/>
  <c r="D30" i="2"/>
  <c r="B37" i="2" s="1"/>
  <c r="D28" i="2"/>
  <c r="B35" i="2" s="1"/>
  <c r="B19" i="2"/>
  <c r="B12" i="2"/>
  <c r="B6" i="2"/>
  <c r="E196" i="1"/>
  <c r="F185" i="1"/>
  <c r="E185" i="1"/>
  <c r="D185" i="1"/>
  <c r="G183" i="1"/>
  <c r="F183" i="1"/>
  <c r="G182" i="1"/>
  <c r="F182" i="1"/>
  <c r="G181" i="1"/>
  <c r="F181" i="1"/>
  <c r="E176" i="1"/>
  <c r="F176" i="1" s="1"/>
  <c r="D176" i="1"/>
  <c r="G175" i="1"/>
  <c r="F175" i="1"/>
  <c r="E173" i="1"/>
  <c r="G173" i="1" s="1"/>
  <c r="D173" i="1"/>
  <c r="G172" i="1"/>
  <c r="F172" i="1"/>
  <c r="G171" i="1"/>
  <c r="F171" i="1"/>
  <c r="G170" i="1"/>
  <c r="F170" i="1"/>
  <c r="G168" i="1"/>
  <c r="F168" i="1"/>
  <c r="F165" i="1"/>
  <c r="E165" i="1"/>
  <c r="D165" i="1"/>
  <c r="G165" i="1" s="1"/>
  <c r="G164" i="1"/>
  <c r="F164" i="1"/>
  <c r="E161" i="1"/>
  <c r="F161" i="1" s="1"/>
  <c r="D161" i="1"/>
  <c r="G160" i="1"/>
  <c r="F160" i="1"/>
  <c r="E157" i="1"/>
  <c r="F157" i="1" s="1"/>
  <c r="D157" i="1"/>
  <c r="G156" i="1"/>
  <c r="F156" i="1"/>
  <c r="G154" i="1"/>
  <c r="E154" i="1"/>
  <c r="F154" i="1" s="1"/>
  <c r="D154" i="1"/>
  <c r="G153" i="1"/>
  <c r="F153" i="1"/>
  <c r="G152" i="1"/>
  <c r="F152" i="1"/>
  <c r="G151" i="1"/>
  <c r="F151" i="1"/>
  <c r="G150" i="1"/>
  <c r="F150" i="1"/>
  <c r="E146" i="1"/>
  <c r="F146" i="1" s="1"/>
  <c r="D146" i="1"/>
  <c r="G145" i="1"/>
  <c r="G144" i="1"/>
  <c r="F144" i="1"/>
  <c r="E142" i="1"/>
  <c r="F142" i="1" s="1"/>
  <c r="D142" i="1"/>
  <c r="G141" i="1"/>
  <c r="F141" i="1"/>
  <c r="G140" i="1"/>
  <c r="F140" i="1"/>
  <c r="E138" i="1"/>
  <c r="G138" i="1" s="1"/>
  <c r="D138" i="1"/>
  <c r="G137" i="1"/>
  <c r="F137" i="1"/>
  <c r="G136" i="1"/>
  <c r="F136" i="1"/>
  <c r="G135" i="1"/>
  <c r="G134" i="1"/>
  <c r="F134" i="1"/>
  <c r="G133" i="1"/>
  <c r="F133" i="1"/>
  <c r="G129" i="1"/>
  <c r="E129" i="1"/>
  <c r="F129" i="1" s="1"/>
  <c r="D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E117" i="1"/>
  <c r="F117" i="1" s="1"/>
  <c r="D117" i="1"/>
  <c r="G116" i="1"/>
  <c r="F116" i="1"/>
  <c r="G115" i="1"/>
  <c r="F115" i="1"/>
  <c r="E113" i="1"/>
  <c r="E118" i="1" s="1"/>
  <c r="D113" i="1"/>
  <c r="D118" i="1" s="1"/>
  <c r="G112" i="1"/>
  <c r="G111" i="1"/>
  <c r="F111" i="1"/>
  <c r="G110" i="1"/>
  <c r="F110" i="1"/>
  <c r="G105" i="1"/>
  <c r="E105" i="1"/>
  <c r="F105" i="1" s="1"/>
  <c r="D105" i="1"/>
  <c r="G104" i="1"/>
  <c r="F104" i="1"/>
  <c r="G103" i="1"/>
  <c r="F103" i="1"/>
  <c r="G102" i="1"/>
  <c r="F102" i="1"/>
  <c r="G100" i="1"/>
  <c r="F100" i="1"/>
  <c r="E100" i="1"/>
  <c r="D100" i="1"/>
  <c r="G99" i="1"/>
  <c r="F99" i="1"/>
  <c r="G98" i="1"/>
  <c r="F98" i="1"/>
  <c r="G97" i="1"/>
  <c r="G96" i="1"/>
  <c r="F96" i="1"/>
  <c r="E94" i="1"/>
  <c r="G94" i="1" s="1"/>
  <c r="D94" i="1"/>
  <c r="G93" i="1"/>
  <c r="F93" i="1"/>
  <c r="G92" i="1"/>
  <c r="F92" i="1"/>
  <c r="G91" i="1"/>
  <c r="F91" i="1"/>
  <c r="G90" i="1"/>
  <c r="F90" i="1"/>
  <c r="G89" i="1"/>
  <c r="F89" i="1"/>
  <c r="G88" i="1"/>
  <c r="F88" i="1"/>
  <c r="G86" i="1"/>
  <c r="E86" i="1"/>
  <c r="F86" i="1" s="1"/>
  <c r="D86" i="1"/>
  <c r="G85" i="1"/>
  <c r="F85" i="1"/>
  <c r="G84" i="1"/>
  <c r="F84" i="1"/>
  <c r="G83" i="1"/>
  <c r="F83" i="1"/>
  <c r="G82" i="1"/>
  <c r="F82" i="1"/>
  <c r="G81" i="1"/>
  <c r="F81" i="1"/>
  <c r="G80" i="1"/>
  <c r="F80" i="1"/>
  <c r="E78" i="1"/>
  <c r="G78" i="1" s="1"/>
  <c r="D78" i="1"/>
  <c r="D106" i="1" s="1"/>
  <c r="G77" i="1"/>
  <c r="F77" i="1"/>
  <c r="G76" i="1"/>
  <c r="F76" i="1"/>
  <c r="G72" i="1"/>
  <c r="F72" i="1"/>
  <c r="E72" i="1"/>
  <c r="D72" i="1"/>
  <c r="G71" i="1"/>
  <c r="F71" i="1"/>
  <c r="F69" i="1"/>
  <c r="E69" i="1"/>
  <c r="G69" i="1" s="1"/>
  <c r="D69" i="1"/>
  <c r="G68" i="1"/>
  <c r="F68" i="1"/>
  <c r="G67" i="1"/>
  <c r="F67" i="1"/>
  <c r="G66" i="1"/>
  <c r="F66" i="1"/>
  <c r="G65" i="1"/>
  <c r="F65" i="1"/>
  <c r="G64" i="1"/>
  <c r="F64" i="1"/>
  <c r="G63" i="1"/>
  <c r="F63" i="1"/>
  <c r="E61" i="1"/>
  <c r="G61" i="1" s="1"/>
  <c r="D61" i="1"/>
  <c r="G60" i="1"/>
  <c r="F60" i="1"/>
  <c r="G59" i="1"/>
  <c r="F59" i="1"/>
  <c r="G58" i="1"/>
  <c r="F58" i="1"/>
  <c r="E56" i="1"/>
  <c r="G56" i="1" s="1"/>
  <c r="D56" i="1"/>
  <c r="G55" i="1"/>
  <c r="F55" i="1"/>
  <c r="G54" i="1"/>
  <c r="F54" i="1"/>
  <c r="G53" i="1"/>
  <c r="F53" i="1"/>
  <c r="G52" i="1"/>
  <c r="F52" i="1"/>
  <c r="F50" i="1"/>
  <c r="E50" i="1"/>
  <c r="D50" i="1"/>
  <c r="G50" i="1" s="1"/>
  <c r="G49" i="1"/>
  <c r="F49" i="1"/>
  <c r="E47" i="1"/>
  <c r="G47" i="1" s="1"/>
  <c r="D47" i="1"/>
  <c r="G46" i="1"/>
  <c r="F46" i="1"/>
  <c r="G45" i="1"/>
  <c r="E45" i="1"/>
  <c r="F45" i="1" s="1"/>
  <c r="E44" i="1"/>
  <c r="F44" i="1" s="1"/>
  <c r="F42" i="1"/>
  <c r="E42" i="1"/>
  <c r="D42" i="1"/>
  <c r="G42" i="1" s="1"/>
  <c r="G41" i="1"/>
  <c r="F41" i="1"/>
  <c r="G40" i="1"/>
  <c r="F40" i="1"/>
  <c r="G39" i="1"/>
  <c r="F39" i="1"/>
  <c r="G38" i="1"/>
  <c r="F38" i="1"/>
  <c r="G37" i="1"/>
  <c r="F37" i="1"/>
  <c r="E37" i="1"/>
  <c r="E35" i="1"/>
  <c r="F35" i="1" s="1"/>
  <c r="D35" i="1"/>
  <c r="G34" i="1"/>
  <c r="F34" i="1"/>
  <c r="G33" i="1"/>
  <c r="F33" i="1"/>
  <c r="G32" i="1"/>
  <c r="F32" i="1"/>
  <c r="G31" i="1"/>
  <c r="F31" i="1"/>
  <c r="E29" i="1"/>
  <c r="G29" i="1" s="1"/>
  <c r="D29" i="1"/>
  <c r="G28" i="1"/>
  <c r="F28" i="1"/>
  <c r="G27" i="1"/>
  <c r="F27" i="1"/>
  <c r="E25" i="1"/>
  <c r="G25" i="1" s="1"/>
  <c r="D25" i="1"/>
  <c r="D73" i="1" s="1"/>
  <c r="D178" i="1" s="1"/>
  <c r="G24" i="1"/>
  <c r="F24" i="1"/>
  <c r="G23" i="1"/>
  <c r="F23" i="1"/>
  <c r="E21" i="1"/>
  <c r="G21" i="1" s="1"/>
  <c r="D21" i="1"/>
  <c r="G20" i="1"/>
  <c r="F20" i="1"/>
  <c r="G19" i="1"/>
  <c r="F19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F9" i="1"/>
  <c r="E9" i="1"/>
  <c r="D9" i="1"/>
  <c r="G9" i="1" s="1"/>
  <c r="G8" i="1"/>
  <c r="F8" i="1"/>
  <c r="G7" i="1"/>
  <c r="F7" i="1"/>
  <c r="D188" i="1" l="1"/>
  <c r="G118" i="1"/>
  <c r="F118" i="1"/>
  <c r="F29" i="1"/>
  <c r="E73" i="1"/>
  <c r="G185" i="1"/>
  <c r="E106" i="1"/>
  <c r="F21" i="1"/>
  <c r="F47" i="1"/>
  <c r="G161" i="1"/>
  <c r="G176" i="1"/>
  <c r="F61" i="1"/>
  <c r="G35" i="1"/>
  <c r="G44" i="1"/>
  <c r="F113" i="1"/>
  <c r="G117" i="1"/>
  <c r="F138" i="1"/>
  <c r="G142" i="1"/>
  <c r="G157" i="1"/>
  <c r="F173" i="1"/>
  <c r="F56" i="1"/>
  <c r="G146" i="1"/>
  <c r="F94" i="1"/>
  <c r="G113" i="1"/>
  <c r="F25" i="1"/>
  <c r="F78" i="1"/>
  <c r="E178" i="1" l="1"/>
  <c r="F73" i="1"/>
  <c r="G73" i="1"/>
  <c r="F106" i="1"/>
  <c r="G106" i="1"/>
  <c r="F178" i="1" l="1"/>
  <c r="G178" i="1"/>
  <c r="E188" i="1"/>
  <c r="G188" i="1" l="1"/>
  <c r="F188" i="1"/>
  <c r="E198" i="1"/>
</calcChain>
</file>

<file path=xl/sharedStrings.xml><?xml version="1.0" encoding="utf-8"?>
<sst xmlns="http://schemas.openxmlformats.org/spreadsheetml/2006/main" count="698" uniqueCount="516">
  <si>
    <t>FY25</t>
  </si>
  <si>
    <t>FY26</t>
  </si>
  <si>
    <t>%</t>
  </si>
  <si>
    <t>$</t>
  </si>
  <si>
    <t>DESCRIPTION</t>
  </si>
  <si>
    <t>ATM
Approved</t>
  </si>
  <si>
    <t>FinCom/Selectboard Recommend</t>
  </si>
  <si>
    <t>increase decrease</t>
  </si>
  <si>
    <t>increase Decrease</t>
  </si>
  <si>
    <t>OPERATING BUDGET</t>
  </si>
  <si>
    <t>GENERAL GOVERNMENT</t>
  </si>
  <si>
    <t xml:space="preserve"> Moderator</t>
  </si>
  <si>
    <t>114-5100</t>
  </si>
  <si>
    <t>Stipend</t>
  </si>
  <si>
    <t>114-5300</t>
  </si>
  <si>
    <t>Expense</t>
  </si>
  <si>
    <t>Subtotal</t>
  </si>
  <si>
    <t>Town Operations</t>
  </si>
  <si>
    <t>122-5100</t>
  </si>
  <si>
    <t>Selectboard Chair Stipend</t>
  </si>
  <si>
    <t>122-5110</t>
  </si>
  <si>
    <t>Selectboard Member Stipend</t>
  </si>
  <si>
    <t>122-5340</t>
  </si>
  <si>
    <t>Web Site / Internet Access</t>
  </si>
  <si>
    <t>122-5380</t>
  </si>
  <si>
    <t>Selectboard Computer Account</t>
  </si>
  <si>
    <t>122-5420</t>
  </si>
  <si>
    <t>Selectboard Equip./ Supplies</t>
  </si>
  <si>
    <t>122-5210</t>
  </si>
  <si>
    <t>Diesel Acct</t>
  </si>
  <si>
    <t>122-5300</t>
  </si>
  <si>
    <t>Boards / Committees Expense</t>
  </si>
  <si>
    <t>Admin. assistant hourly</t>
  </si>
  <si>
    <t>-</t>
  </si>
  <si>
    <t>123-5100</t>
  </si>
  <si>
    <t>Town Coordinator Salary</t>
  </si>
  <si>
    <t>123-5300</t>
  </si>
  <si>
    <t>Finance Committee</t>
  </si>
  <si>
    <t>131-5300</t>
  </si>
  <si>
    <t>Finance Committee Expense</t>
  </si>
  <si>
    <t>132-5780</t>
  </si>
  <si>
    <t>Reserve Fund</t>
  </si>
  <si>
    <t>Town Accountant</t>
  </si>
  <si>
    <t>135-5100</t>
  </si>
  <si>
    <t xml:space="preserve"> Salary</t>
  </si>
  <si>
    <t>135-5300</t>
  </si>
  <si>
    <t xml:space="preserve"> Expense</t>
  </si>
  <si>
    <t xml:space="preserve"> </t>
  </si>
  <si>
    <t>Assessors</t>
  </si>
  <si>
    <t>141-5100</t>
  </si>
  <si>
    <t xml:space="preserve"> Chair Stipend</t>
  </si>
  <si>
    <t>141-5110</t>
  </si>
  <si>
    <t xml:space="preserve"> Member Stipend</t>
  </si>
  <si>
    <t>141-5120</t>
  </si>
  <si>
    <t xml:space="preserve">Assistant Assessor Hourly </t>
  </si>
  <si>
    <t>141-5300</t>
  </si>
  <si>
    <t xml:space="preserve"> Treasurer</t>
  </si>
  <si>
    <t>145-5100</t>
  </si>
  <si>
    <t>Salary</t>
  </si>
  <si>
    <t>145-5110</t>
  </si>
  <si>
    <t>Treasurer's Certification</t>
  </si>
  <si>
    <t>145-5420</t>
  </si>
  <si>
    <t>145-5580</t>
  </si>
  <si>
    <t>Treas Tax Taking Exp</t>
  </si>
  <si>
    <t>145-5300</t>
  </si>
  <si>
    <t>Payroll Expense</t>
  </si>
  <si>
    <t>Tax Collector</t>
  </si>
  <si>
    <t>146-5100</t>
  </si>
  <si>
    <t>146-5300</t>
  </si>
  <si>
    <t>146-5580</t>
  </si>
  <si>
    <t>Tax Lien Expense</t>
  </si>
  <si>
    <t>Town Council</t>
  </si>
  <si>
    <t>151-5300</t>
  </si>
  <si>
    <t>Town Counsel Fee &amp; Expense</t>
  </si>
  <si>
    <t>Town Clerk</t>
  </si>
  <si>
    <t>161-5100</t>
  </si>
  <si>
    <t>Hourly</t>
  </si>
  <si>
    <t>Registrar Stipend</t>
  </si>
  <si>
    <t>161-5300</t>
  </si>
  <si>
    <t>162-5120</t>
  </si>
  <si>
    <t>Election Expense</t>
  </si>
  <si>
    <t>Planning Board</t>
  </si>
  <si>
    <t>175-5100</t>
  </si>
  <si>
    <t>175-5110</t>
  </si>
  <si>
    <t>175-5300</t>
  </si>
  <si>
    <t>Town Buildings</t>
  </si>
  <si>
    <t>192-5240</t>
  </si>
  <si>
    <t>Building Repairs/Maint.</t>
  </si>
  <si>
    <t>192-5210</t>
  </si>
  <si>
    <t xml:space="preserve">Utilities </t>
  </si>
  <si>
    <t>192-003</t>
  </si>
  <si>
    <t>Grounds Maintenance</t>
  </si>
  <si>
    <t>192-5111</t>
  </si>
  <si>
    <t>Custodian/Maintenance  Hourly</t>
  </si>
  <si>
    <t>192-011</t>
  </si>
  <si>
    <t>Elevator Rep &amp; Maint</t>
  </si>
  <si>
    <t>192-5291</t>
  </si>
  <si>
    <t>East Hill Cemetery</t>
  </si>
  <si>
    <t>Town Reports</t>
  </si>
  <si>
    <t>195-5300</t>
  </si>
  <si>
    <t>Annual Town Report Printing</t>
  </si>
  <si>
    <t>TOTAL GENERAL GOVERNMENT</t>
  </si>
  <si>
    <t>PROTECTION OF PEOPLE AND PROPERTY</t>
  </si>
  <si>
    <t>Leyden/Bernardston Policing</t>
  </si>
  <si>
    <t>210-5120</t>
  </si>
  <si>
    <t>Constable</t>
  </si>
  <si>
    <t xml:space="preserve"> Fire</t>
  </si>
  <si>
    <t>220-5110</t>
  </si>
  <si>
    <t>Chief Stipend</t>
  </si>
  <si>
    <t>Assistant chief Stipend</t>
  </si>
  <si>
    <t>Captain Stipend</t>
  </si>
  <si>
    <t xml:space="preserve">Department Clerk </t>
  </si>
  <si>
    <t>220-5115</t>
  </si>
  <si>
    <t>Fire employee hourly</t>
  </si>
  <si>
    <t>220-5300</t>
  </si>
  <si>
    <t xml:space="preserve">Emergency Medical </t>
  </si>
  <si>
    <t>RAVE 911</t>
  </si>
  <si>
    <t>EMS Coordinator Stipend</t>
  </si>
  <si>
    <t>250-5110</t>
  </si>
  <si>
    <t>EMS Hourly</t>
  </si>
  <si>
    <t>250-5300</t>
  </si>
  <si>
    <t>EMS Expense</t>
  </si>
  <si>
    <t>EMS Oversight/training (community 911)</t>
  </si>
  <si>
    <t>Ambulance</t>
  </si>
  <si>
    <t xml:space="preserve">Emergency Management </t>
  </si>
  <si>
    <t xml:space="preserve">Deputy EMD Stipend </t>
  </si>
  <si>
    <t>REPC</t>
  </si>
  <si>
    <t>Animals and Trees</t>
  </si>
  <si>
    <t>275-5300</t>
  </si>
  <si>
    <t>Barn &amp; Animal Inspector Stipend</t>
  </si>
  <si>
    <t xml:space="preserve">Animal Control/Kennel </t>
  </si>
  <si>
    <t>294-5300</t>
  </si>
  <si>
    <t>Tree Warden</t>
  </si>
  <si>
    <t>TOTAL PROTECTION OF PEOPLE &amp; PROPERTY</t>
  </si>
  <si>
    <t>EDUCATION</t>
  </si>
  <si>
    <t>Pioneer Valley Regional School</t>
  </si>
  <si>
    <t>301-5320</t>
  </si>
  <si>
    <t>Operating Budget</t>
  </si>
  <si>
    <t>301-5710</t>
  </si>
  <si>
    <t xml:space="preserve">School committee stipend </t>
  </si>
  <si>
    <t>301-5820</t>
  </si>
  <si>
    <t>Capital PVRSD</t>
  </si>
  <si>
    <t>Subtotal PVRS</t>
  </si>
  <si>
    <t>Franklin County Technical School</t>
  </si>
  <si>
    <t>303-5320</t>
  </si>
  <si>
    <t>303-5820</t>
  </si>
  <si>
    <t>Capital</t>
  </si>
  <si>
    <t>Subtotal FACTS</t>
  </si>
  <si>
    <t>TOTAL EDUCATION</t>
  </si>
  <si>
    <t>PUBLIC WORKS</t>
  </si>
  <si>
    <t>Highway Department</t>
  </si>
  <si>
    <t>Highway Superintendent Salary</t>
  </si>
  <si>
    <t>421-5100</t>
  </si>
  <si>
    <t xml:space="preserve">Foreperson Salary </t>
  </si>
  <si>
    <t>421-5300</t>
  </si>
  <si>
    <t>421-5430</t>
  </si>
  <si>
    <t>Maintenance</t>
  </si>
  <si>
    <t>421-5240</t>
  </si>
  <si>
    <t>Machinery</t>
  </si>
  <si>
    <t>423-5300</t>
  </si>
  <si>
    <t xml:space="preserve">Winter Maintenance </t>
  </si>
  <si>
    <t>TOTAL DEPT. PUBLIC WORKS</t>
  </si>
  <si>
    <t xml:space="preserve"> HUMAN SERVICES</t>
  </si>
  <si>
    <t>Board of Health</t>
  </si>
  <si>
    <t>510-5100</t>
  </si>
  <si>
    <t>Chair Stipend</t>
  </si>
  <si>
    <t>510-5110</t>
  </si>
  <si>
    <t>Member Stipend</t>
  </si>
  <si>
    <t xml:space="preserve">BOH training </t>
  </si>
  <si>
    <t>510-5300</t>
  </si>
  <si>
    <t>519-5650</t>
  </si>
  <si>
    <t>FRCOG Coop. Public Health Service</t>
  </si>
  <si>
    <t>Subtotal BOH</t>
  </si>
  <si>
    <t>Veteran Services</t>
  </si>
  <si>
    <t>544-5770</t>
  </si>
  <si>
    <t>545-5770</t>
  </si>
  <si>
    <t>Veteran 115 Benefit</t>
  </si>
  <si>
    <t xml:space="preserve">Subtotal Veteran </t>
  </si>
  <si>
    <t>Council on Aging</t>
  </si>
  <si>
    <t>541--5300</t>
  </si>
  <si>
    <t>COA Expense</t>
  </si>
  <si>
    <t>COA wages</t>
  </si>
  <si>
    <t>TOTAL HUMAN SERVICES</t>
  </si>
  <si>
    <t>CULTURE</t>
  </si>
  <si>
    <t>Library</t>
  </si>
  <si>
    <t>610-5100</t>
  </si>
  <si>
    <t>Director Salary</t>
  </si>
  <si>
    <t>610-5110</t>
  </si>
  <si>
    <t>Custodian hourly</t>
  </si>
  <si>
    <t>610-5300</t>
  </si>
  <si>
    <t xml:space="preserve">Material </t>
  </si>
  <si>
    <t xml:space="preserve">Subtotal </t>
  </si>
  <si>
    <t>Recreation</t>
  </si>
  <si>
    <t>new line</t>
  </si>
  <si>
    <t>TOTAL CULTURE</t>
  </si>
  <si>
    <t>DEBT SERVICE</t>
  </si>
  <si>
    <t>752-5925</t>
  </si>
  <si>
    <t>Notes and Interest</t>
  </si>
  <si>
    <t>TOTAL DEBT SERVICE</t>
  </si>
  <si>
    <t>INSURANCE</t>
  </si>
  <si>
    <t>910-5300</t>
  </si>
  <si>
    <t>General Insurance</t>
  </si>
  <si>
    <t>TOTAL  GENERAL INSURANCE</t>
  </si>
  <si>
    <t>REGIONAL</t>
  </si>
  <si>
    <t>Mosquito Control District</t>
  </si>
  <si>
    <t>FRCOG</t>
  </si>
  <si>
    <t>850-5676</t>
  </si>
  <si>
    <t>FRCOG Procurement</t>
  </si>
  <si>
    <t>241-5580</t>
  </si>
  <si>
    <t>FRCOG Inspection Service</t>
  </si>
  <si>
    <t>851-5677</t>
  </si>
  <si>
    <t>FRCOG Stat/Core Assessment</t>
  </si>
  <si>
    <t xml:space="preserve">FRCOG subtotal </t>
  </si>
  <si>
    <t>852-5678</t>
  </si>
  <si>
    <t>Retirement Expense</t>
  </si>
  <si>
    <t>TOTAL REGIONAL</t>
  </si>
  <si>
    <t>Warrant Articles</t>
  </si>
  <si>
    <t>Assessment re-evaluation</t>
  </si>
  <si>
    <t>Audit Fund</t>
  </si>
  <si>
    <t>Land Acquisition</t>
  </si>
  <si>
    <t xml:space="preserve">Subtotal Articles </t>
  </si>
  <si>
    <t>Property tax  2.5 increase from recap</t>
  </si>
  <si>
    <t>5 year average actual local receipts</t>
  </si>
  <si>
    <t>personal property 2.5 increase</t>
  </si>
  <si>
    <t>cherry  sheet (state)</t>
  </si>
  <si>
    <t xml:space="preserve">new growth </t>
  </si>
  <si>
    <t>estimated fy21</t>
  </si>
  <si>
    <t>Actual fy21</t>
  </si>
  <si>
    <t>estimated fy22</t>
  </si>
  <si>
    <t>Actual fy22</t>
  </si>
  <si>
    <t>estimated fy23</t>
  </si>
  <si>
    <t>Actual fy23</t>
  </si>
  <si>
    <t>estimated for FY24</t>
  </si>
  <si>
    <t>Actual fy24</t>
  </si>
  <si>
    <t>local receipts</t>
  </si>
  <si>
    <t>estimate fy25</t>
  </si>
  <si>
    <t>actual fy25</t>
  </si>
  <si>
    <t>90% of previous year</t>
  </si>
  <si>
    <t>estimated fy26</t>
  </si>
  <si>
    <t>actual  fy26</t>
  </si>
  <si>
    <t>FY 25</t>
  </si>
  <si>
    <t>Hiring Range</t>
  </si>
  <si>
    <t>Benchmark (Tiny Town Range)</t>
  </si>
  <si>
    <t>Growth Range</t>
  </si>
  <si>
    <t xml:space="preserve">New </t>
  </si>
  <si>
    <t>Annual</t>
  </si>
  <si>
    <t>Employee</t>
  </si>
  <si>
    <t>Years</t>
  </si>
  <si>
    <t>Rate of Pay</t>
  </si>
  <si>
    <t>Benchmark</t>
  </si>
  <si>
    <t>Wage</t>
  </si>
  <si>
    <t>Increase</t>
  </si>
  <si>
    <t>Difference</t>
  </si>
  <si>
    <t>To Benchmark</t>
  </si>
  <si>
    <t>Of Service</t>
  </si>
  <si>
    <t>Grade Level I</t>
  </si>
  <si>
    <t>Administrative Assistant (COA)</t>
  </si>
  <si>
    <t>X</t>
  </si>
  <si>
    <t>Custodian</t>
  </si>
  <si>
    <t>Grade Level II</t>
  </si>
  <si>
    <t>Equipment Operators:</t>
  </si>
  <si>
    <t>D, Brooks</t>
  </si>
  <si>
    <t>P.Zimmerman</t>
  </si>
  <si>
    <t>Eric Johnson</t>
  </si>
  <si>
    <t xml:space="preserve">Administrative Assistant </t>
  </si>
  <si>
    <t>Grade Level III</t>
  </si>
  <si>
    <t>Assistant Assessor</t>
  </si>
  <si>
    <t>Grade Level IV</t>
  </si>
  <si>
    <t>Foreman (Highway) AJ</t>
  </si>
  <si>
    <t>$63,211.20 (30.24)</t>
  </si>
  <si>
    <t>Grade V</t>
  </si>
  <si>
    <t>Library Director</t>
  </si>
  <si>
    <t>$19,471.25 (21.40)</t>
  </si>
  <si>
    <t>Grade VI</t>
  </si>
  <si>
    <t>Town Coordinator</t>
  </si>
  <si>
    <t>$63,063.00 (30.32)</t>
  </si>
  <si>
    <t>Highway Superintendent</t>
  </si>
  <si>
    <t>$77,976.15 (37.31)</t>
  </si>
  <si>
    <t>Stipends: Grade VI</t>
  </si>
  <si>
    <t>Accountant</t>
  </si>
  <si>
    <t>$13,767.50 (35.85)</t>
  </si>
  <si>
    <t>Treasurer</t>
  </si>
  <si>
    <t xml:space="preserve">Town Clerk </t>
  </si>
  <si>
    <t>$14,703.25 (28.33)</t>
  </si>
  <si>
    <t xml:space="preserve"> FY25 </t>
  </si>
  <si>
    <t xml:space="preserve"> FY26 </t>
  </si>
  <si>
    <t xml:space="preserve"> DESCRIPTION </t>
  </si>
  <si>
    <t xml:space="preserve"> ATM
Approved </t>
  </si>
  <si>
    <t xml:space="preserve"> Requested </t>
  </si>
  <si>
    <t xml:space="preserve"> FinCom/Selectboard Recommend </t>
  </si>
  <si>
    <t xml:space="preserve"> OPERATING BUDGET </t>
  </si>
  <si>
    <t xml:space="preserve"> GENERAL GOVERNMENT </t>
  </si>
  <si>
    <t xml:space="preserve"> departments </t>
  </si>
  <si>
    <t xml:space="preserve">  Moderator </t>
  </si>
  <si>
    <t xml:space="preserve"> 114-5100 </t>
  </si>
  <si>
    <t xml:space="preserve"> Stipend </t>
  </si>
  <si>
    <t xml:space="preserve"> 114-5300 </t>
  </si>
  <si>
    <t xml:space="preserve"> Expense </t>
  </si>
  <si>
    <t xml:space="preserve"> Subtotal </t>
  </si>
  <si>
    <t xml:space="preserve"> - </t>
  </si>
  <si>
    <t xml:space="preserve"> Town Operations </t>
  </si>
  <si>
    <t xml:space="preserve"> 122-5100 </t>
  </si>
  <si>
    <t xml:space="preserve"> Selectboard Chair Stipend </t>
  </si>
  <si>
    <t xml:space="preserve"> 122-5110 </t>
  </si>
  <si>
    <t xml:space="preserve"> Selectboard Member Stipend </t>
  </si>
  <si>
    <t xml:space="preserve"> 122-5340 </t>
  </si>
  <si>
    <t xml:space="preserve"> Web Site / Internet Access </t>
  </si>
  <si>
    <t xml:space="preserve"> everyone going up </t>
  </si>
  <si>
    <t xml:space="preserve"> 122-5380 </t>
  </si>
  <si>
    <t xml:space="preserve"> Selectboard Computer Account </t>
  </si>
  <si>
    <t>Need to renew some malware software, upgrade wifi, add Assessors to E-SET security software</t>
  </si>
  <si>
    <t xml:space="preserve"> 122-5420 </t>
  </si>
  <si>
    <t xml:space="preserve"> Selectboard Equip./ Supplies </t>
  </si>
  <si>
    <t>should this increase for Open space in FY26 and then decrease back down in FY27</t>
  </si>
  <si>
    <t xml:space="preserve"> 122-5210 </t>
  </si>
  <si>
    <t xml:space="preserve"> Diesel Acct </t>
  </si>
  <si>
    <t>Have not received FRCOG bid yet will know within 1 month-getting same gallons as last year</t>
  </si>
  <si>
    <t xml:space="preserve"> 122-5300 </t>
  </si>
  <si>
    <t xml:space="preserve"> Boards / Committees Expense </t>
  </si>
  <si>
    <t>Admin Assistant salary</t>
  </si>
  <si>
    <t xml:space="preserve"> 123-5100 </t>
  </si>
  <si>
    <t xml:space="preserve"> Town Coordinator Salary </t>
  </si>
  <si>
    <t xml:space="preserve"> 123-5300 </t>
  </si>
  <si>
    <t xml:space="preserve"> Finance Committee </t>
  </si>
  <si>
    <t xml:space="preserve"> 131-5300 </t>
  </si>
  <si>
    <t xml:space="preserve"> Finance Committee Expense </t>
  </si>
  <si>
    <t xml:space="preserve"> 132-5780 </t>
  </si>
  <si>
    <t xml:space="preserve"> Reserve Fund </t>
  </si>
  <si>
    <t xml:space="preserve"> Town Accountant </t>
  </si>
  <si>
    <t xml:space="preserve"> 135-5100 </t>
  </si>
  <si>
    <t xml:space="preserve">  Salary </t>
  </si>
  <si>
    <t xml:space="preserve"> 135-5300 </t>
  </si>
  <si>
    <t xml:space="preserve">  Expense </t>
  </si>
  <si>
    <t xml:space="preserve">   </t>
  </si>
  <si>
    <t xml:space="preserve"> Assessors </t>
  </si>
  <si>
    <t xml:space="preserve"> 141-5100 </t>
  </si>
  <si>
    <t xml:space="preserve"> 141-5110 </t>
  </si>
  <si>
    <t xml:space="preserve"> 141-5120 </t>
  </si>
  <si>
    <t xml:space="preserve"> 141-5300 </t>
  </si>
  <si>
    <t xml:space="preserve">  Treasurer </t>
  </si>
  <si>
    <t xml:space="preserve"> 145-5100 </t>
  </si>
  <si>
    <t xml:space="preserve"> Salary </t>
  </si>
  <si>
    <t xml:space="preserve"> 145-5110 </t>
  </si>
  <si>
    <t xml:space="preserve"> Treasurer's Certification </t>
  </si>
  <si>
    <t xml:space="preserve"> 145-5420 </t>
  </si>
  <si>
    <t xml:space="preserve"> 145-5580 </t>
  </si>
  <si>
    <t xml:space="preserve"> Treas Tax Taking Exp </t>
  </si>
  <si>
    <t xml:space="preserve"> 145-5300 </t>
  </si>
  <si>
    <t xml:space="preserve"> Payroll Expense </t>
  </si>
  <si>
    <t xml:space="preserve"> Tax Collector </t>
  </si>
  <si>
    <t xml:space="preserve"> 146-5100 </t>
  </si>
  <si>
    <t xml:space="preserve"> 146-5300 </t>
  </si>
  <si>
    <t xml:space="preserve"> 146-5580 </t>
  </si>
  <si>
    <t xml:space="preserve"> Tax Lien Expense </t>
  </si>
  <si>
    <t xml:space="preserve"> Town Council </t>
  </si>
  <si>
    <t xml:space="preserve"> 151-5300 </t>
  </si>
  <si>
    <t xml:space="preserve"> Town Counsel Fee &amp; Expense </t>
  </si>
  <si>
    <t xml:space="preserve"> Town Clerk </t>
  </si>
  <si>
    <t xml:space="preserve"> 161-5100 </t>
  </si>
  <si>
    <t xml:space="preserve"> Hourly </t>
  </si>
  <si>
    <t xml:space="preserve"> new line </t>
  </si>
  <si>
    <t xml:space="preserve"> Registrar Stipend </t>
  </si>
  <si>
    <t xml:space="preserve"> 161-5300 </t>
  </si>
  <si>
    <t xml:space="preserve"> 162-5120 </t>
  </si>
  <si>
    <t xml:space="preserve"> Election Expense </t>
  </si>
  <si>
    <t xml:space="preserve"> Planning Board </t>
  </si>
  <si>
    <t xml:space="preserve"> 175-5100 </t>
  </si>
  <si>
    <t xml:space="preserve"> 175-5110 </t>
  </si>
  <si>
    <t xml:space="preserve"> 175-5300 </t>
  </si>
  <si>
    <t xml:space="preserve"> Town Buildings </t>
  </si>
  <si>
    <t xml:space="preserve"> 192-5240 </t>
  </si>
  <si>
    <t xml:space="preserve"> Building Repairs/Maint. </t>
  </si>
  <si>
    <t xml:space="preserve"> 192-5210 </t>
  </si>
  <si>
    <t xml:space="preserve"> Utilities  </t>
  </si>
  <si>
    <t>? Aggregation will save us money on our electric bills</t>
  </si>
  <si>
    <t xml:space="preserve"> 192-003 </t>
  </si>
  <si>
    <t xml:space="preserve"> Grounds Maintenance </t>
  </si>
  <si>
    <t xml:space="preserve"> 192-5111 </t>
  </si>
  <si>
    <t xml:space="preserve"> Custodian Hourly </t>
  </si>
  <si>
    <t xml:space="preserve"> 192-011 </t>
  </si>
  <si>
    <t xml:space="preserve"> Elevator Rep &amp; Maint </t>
  </si>
  <si>
    <t xml:space="preserve"> 192-5291 </t>
  </si>
  <si>
    <t xml:space="preserve"> East Hill Cemetery </t>
  </si>
  <si>
    <t xml:space="preserve"> Town Reports </t>
  </si>
  <si>
    <t xml:space="preserve"> 195-5300 </t>
  </si>
  <si>
    <t xml:space="preserve"> Annual Town Report Printing </t>
  </si>
  <si>
    <t xml:space="preserve"> TOTAL GENERAL GOVERNMENT </t>
  </si>
  <si>
    <t xml:space="preserve"> PROTECTION OF PEOPLE AND PROPERTY </t>
  </si>
  <si>
    <t xml:space="preserve"> Leyden/Bernardston Shared Policing </t>
  </si>
  <si>
    <t xml:space="preserve"> Leyden/Bernardston Policing </t>
  </si>
  <si>
    <t xml:space="preserve"> 210-5120 </t>
  </si>
  <si>
    <t xml:space="preserve"> Constable </t>
  </si>
  <si>
    <t xml:space="preserve">  Fire </t>
  </si>
  <si>
    <t xml:space="preserve"> 220-5110 </t>
  </si>
  <si>
    <t xml:space="preserve"> Chief Stipend </t>
  </si>
  <si>
    <t xml:space="preserve"> Assistant chief Stipend </t>
  </si>
  <si>
    <t xml:space="preserve"> Captain Stipend </t>
  </si>
  <si>
    <t xml:space="preserve"> Department Clerk  </t>
  </si>
  <si>
    <t xml:space="preserve"> 220-5115 </t>
  </si>
  <si>
    <t xml:space="preserve"> Fire employee hourly </t>
  </si>
  <si>
    <t xml:space="preserve"> 220-5300 </t>
  </si>
  <si>
    <t xml:space="preserve"> Emergency Medical  </t>
  </si>
  <si>
    <t xml:space="preserve"> RAVE 911 </t>
  </si>
  <si>
    <t xml:space="preserve"> EMS Coordinator Stipend </t>
  </si>
  <si>
    <t xml:space="preserve"> 250-5110 </t>
  </si>
  <si>
    <t xml:space="preserve"> EMS Hourly </t>
  </si>
  <si>
    <t xml:space="preserve"> 250-5300 </t>
  </si>
  <si>
    <t xml:space="preserve"> EMS Expense </t>
  </si>
  <si>
    <t xml:space="preserve"> EMS Oversight/training (community 911) </t>
  </si>
  <si>
    <t xml:space="preserve"> Ambulance </t>
  </si>
  <si>
    <t xml:space="preserve"> Emergency Management  </t>
  </si>
  <si>
    <t xml:space="preserve"> Deputy EMD Stipend  </t>
  </si>
  <si>
    <t xml:space="preserve"> REPC </t>
  </si>
  <si>
    <t xml:space="preserve"> community events  </t>
  </si>
  <si>
    <t xml:space="preserve"> Animals and Trees </t>
  </si>
  <si>
    <t xml:space="preserve"> 275-5300 </t>
  </si>
  <si>
    <t xml:space="preserve"> Barn &amp; Animal Inspector Stipend </t>
  </si>
  <si>
    <t xml:space="preserve"> Animal Control/Kennel  </t>
  </si>
  <si>
    <t xml:space="preserve"> 294-5300 </t>
  </si>
  <si>
    <t xml:space="preserve"> Tree Warden  </t>
  </si>
  <si>
    <t xml:space="preserve"> TOTAL PROTECTION OF PEOPLE &amp; PROPERTY </t>
  </si>
  <si>
    <t xml:space="preserve"> EDUCATION </t>
  </si>
  <si>
    <t xml:space="preserve"> Pioneer Valley Regional School </t>
  </si>
  <si>
    <t xml:space="preserve"> 301-5320 </t>
  </si>
  <si>
    <t xml:space="preserve"> Operating Budget </t>
  </si>
  <si>
    <t xml:space="preserve"> 301-5710 </t>
  </si>
  <si>
    <t xml:space="preserve"> Committee Travel </t>
  </si>
  <si>
    <t xml:space="preserve"> 301-5820 </t>
  </si>
  <si>
    <t xml:space="preserve"> Capital PVRSD </t>
  </si>
  <si>
    <t xml:space="preserve"> Subtotal PVRS </t>
  </si>
  <si>
    <t xml:space="preserve"> Franklin County Technical School </t>
  </si>
  <si>
    <t xml:space="preserve"> 303-5320 </t>
  </si>
  <si>
    <t xml:space="preserve"> 303-5820 </t>
  </si>
  <si>
    <t xml:space="preserve"> Capital </t>
  </si>
  <si>
    <t xml:space="preserve"> Subtotal FACTS </t>
  </si>
  <si>
    <t xml:space="preserve"> TOTAL EDUCATION </t>
  </si>
  <si>
    <t xml:space="preserve"> PUBLIC WORKS </t>
  </si>
  <si>
    <t xml:space="preserve"> Highway Department </t>
  </si>
  <si>
    <t xml:space="preserve"> Highway Superintendent Salary </t>
  </si>
  <si>
    <t xml:space="preserve"> 421-5100 </t>
  </si>
  <si>
    <t xml:space="preserve"> Foreperson Salary  </t>
  </si>
  <si>
    <t xml:space="preserve"> 421-5300 </t>
  </si>
  <si>
    <t xml:space="preserve"> 421-5430 </t>
  </si>
  <si>
    <t xml:space="preserve"> Maintenance </t>
  </si>
  <si>
    <t xml:space="preserve"> 421-5240 </t>
  </si>
  <si>
    <t xml:space="preserve"> Machinery </t>
  </si>
  <si>
    <t xml:space="preserve"> 423-5300 </t>
  </si>
  <si>
    <t xml:space="preserve"> Winter Maintenance  </t>
  </si>
  <si>
    <t xml:space="preserve"> TOTAL DEPT. PUBLIC WORKS </t>
  </si>
  <si>
    <t xml:space="preserve">  HUMAN SERVICES </t>
  </si>
  <si>
    <t xml:space="preserve"> Board of Health </t>
  </si>
  <si>
    <t xml:space="preserve"> 510-5100 </t>
  </si>
  <si>
    <t xml:space="preserve"> Chair Stipend </t>
  </si>
  <si>
    <t xml:space="preserve"> 510-5110 </t>
  </si>
  <si>
    <t xml:space="preserve"> Member Stipend </t>
  </si>
  <si>
    <t xml:space="preserve"> 510-5300 </t>
  </si>
  <si>
    <t xml:space="preserve"> 519-5650 </t>
  </si>
  <si>
    <t xml:space="preserve"> FRCOG Coop. Public Health Service </t>
  </si>
  <si>
    <t>part of FRCOG assess I receive</t>
  </si>
  <si>
    <t xml:space="preserve"> Subtotal BOH </t>
  </si>
  <si>
    <t xml:space="preserve"> Veteran Services </t>
  </si>
  <si>
    <t xml:space="preserve"> 544-5770 </t>
  </si>
  <si>
    <t xml:space="preserve"> 545-5770 </t>
  </si>
  <si>
    <t xml:space="preserve"> Veteran 115 Benefit </t>
  </si>
  <si>
    <t xml:space="preserve"> Subtotal Veteran  </t>
  </si>
  <si>
    <t xml:space="preserve"> Council on Aging </t>
  </si>
  <si>
    <t xml:space="preserve"> 541--5300 </t>
  </si>
  <si>
    <t xml:space="preserve"> COA Expense </t>
  </si>
  <si>
    <t xml:space="preserve"> COA wages </t>
  </si>
  <si>
    <t xml:space="preserve"> TOTAL HUMAN SERVICES </t>
  </si>
  <si>
    <t xml:space="preserve"> CULTURE </t>
  </si>
  <si>
    <t xml:space="preserve"> Library </t>
  </si>
  <si>
    <t xml:space="preserve"> 610-5100 </t>
  </si>
  <si>
    <t xml:space="preserve"> Director Salary </t>
  </si>
  <si>
    <t xml:space="preserve"> 610-5110 </t>
  </si>
  <si>
    <t xml:space="preserve"> Custodian hourly </t>
  </si>
  <si>
    <t xml:space="preserve"> 610-5300 </t>
  </si>
  <si>
    <t xml:space="preserve"> new line  </t>
  </si>
  <si>
    <t xml:space="preserve"> Material  </t>
  </si>
  <si>
    <t xml:space="preserve"> Subtotal  </t>
  </si>
  <si>
    <t xml:space="preserve"> Recreation </t>
  </si>
  <si>
    <t xml:space="preserve"> TOTAL CULTURE </t>
  </si>
  <si>
    <t xml:space="preserve"> DEBT SERVICE </t>
  </si>
  <si>
    <t xml:space="preserve"> 752-5925 </t>
  </si>
  <si>
    <t xml:space="preserve"> Notes and Interest </t>
  </si>
  <si>
    <t xml:space="preserve"> TOTAL DEBT SERVICE </t>
  </si>
  <si>
    <t xml:space="preserve"> INSURANCE </t>
  </si>
  <si>
    <t xml:space="preserve"> 910-5300 </t>
  </si>
  <si>
    <t xml:space="preserve"> General Insurance </t>
  </si>
  <si>
    <t>Health insurance going from $41,200 to 48,906. Reg ins up 1-2%</t>
  </si>
  <si>
    <t xml:space="preserve"> TOTAL  GENERAL INSURANCE </t>
  </si>
  <si>
    <t xml:space="preserve"> REGIONAL </t>
  </si>
  <si>
    <t xml:space="preserve"> Mosquito Control District </t>
  </si>
  <si>
    <t>Have not received invoice I believe it will be this amt. I think we had a 3 yr contract. I will update when I know the amt.</t>
  </si>
  <si>
    <t xml:space="preserve"> FRCOG </t>
  </si>
  <si>
    <t xml:space="preserve"> 850-5676 </t>
  </si>
  <si>
    <t xml:space="preserve"> FRCOG Procurement </t>
  </si>
  <si>
    <t xml:space="preserve"> 241-5580 </t>
  </si>
  <si>
    <t xml:space="preserve"> FRCOG Inspection Service </t>
  </si>
  <si>
    <t xml:space="preserve"> 851-5677 </t>
  </si>
  <si>
    <t xml:space="preserve"> FRCOG Stat/Core Assessment </t>
  </si>
  <si>
    <t xml:space="preserve"> FRCOG subtotal  </t>
  </si>
  <si>
    <t xml:space="preserve"> 852-5678 </t>
  </si>
  <si>
    <t xml:space="preserve"> Retirement Expense </t>
  </si>
  <si>
    <t xml:space="preserve"> TOTAL REGIONAL </t>
  </si>
  <si>
    <t xml:space="preserve">  TOTAL OPERATING BUDGET </t>
  </si>
  <si>
    <t xml:space="preserve"> Warrant Articles </t>
  </si>
  <si>
    <t xml:space="preserve"> Assessment re-evaluation </t>
  </si>
  <si>
    <t xml:space="preserve"> Audit Fund </t>
  </si>
  <si>
    <t xml:space="preserve"> Land Acquisition </t>
  </si>
  <si>
    <t xml:space="preserve"> Bernardston Elementary Capital </t>
  </si>
  <si>
    <t xml:space="preserve"> Subtotal Articles  </t>
  </si>
  <si>
    <t xml:space="preserve"> Operating + Articles total  </t>
  </si>
  <si>
    <t xml:space="preserve">Operating + Warrant Articles total </t>
  </si>
  <si>
    <t xml:space="preserve"> cherry  sheet (state)</t>
  </si>
  <si>
    <t xml:space="preserve"> new growth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</si>
</sst>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&quot;$&quot;#,##0.00"/>
    <numFmt numFmtId="166" formatCode="&quot;$&quot;#,##0"/>
  </numFmts>
  <fonts count="52">
    <font>
      <sz val="10"/>
      <color rgb="FF000000"/>
      <name val="Aptos Narrow"/>
      <scheme val="minor"/>
    </font>
    <font>
      <sz val="8"/>
      <color theme="1"/>
      <name val="Arial"/>
      <family val="2"/>
    </font>
    <font>
      <sz val="10"/>
      <color theme="1"/>
      <name val="Aptos Narrow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trike/>
      <sz val="8"/>
      <color theme="1"/>
      <name val="Arial"/>
      <family val="2"/>
    </font>
    <font>
      <strike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4A86E8"/>
      <name val="Arial"/>
      <family val="2"/>
    </font>
    <font>
      <sz val="11"/>
      <color rgb="FF000000"/>
      <name val="Aptos Narrow"/>
    </font>
    <font>
      <strike/>
      <sz val="8"/>
      <color rgb="FF4A86E8"/>
      <name val="Arial"/>
      <family val="2"/>
    </font>
    <font>
      <b/>
      <sz val="10"/>
      <color rgb="FF000000"/>
      <name val="Aptos Narrow"/>
      <scheme val="minor"/>
    </font>
    <font>
      <sz val="12"/>
      <color rgb="FF000000"/>
      <name val="Arial"/>
      <family val="2"/>
    </font>
    <font>
      <sz val="10"/>
      <color rgb="FF000000"/>
      <name val="Aptos Narrow"/>
      <scheme val="minor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FF0000"/>
      <name val="Aptos Narrow"/>
      <scheme val="minor"/>
    </font>
    <font>
      <b/>
      <sz val="8"/>
      <color rgb="FFFF0000"/>
      <name val="Arial"/>
      <family val="2"/>
    </font>
    <font>
      <b/>
      <sz val="9"/>
      <color rgb="FF7E3794"/>
      <name val="Arial"/>
      <family val="2"/>
    </font>
    <font>
      <sz val="8"/>
      <color rgb="FF800080"/>
      <name val="Arial"/>
      <family val="2"/>
    </font>
    <font>
      <sz val="8"/>
      <color rgb="FF6AA84F"/>
      <name val="Arial"/>
      <family val="2"/>
    </font>
    <font>
      <sz val="8"/>
      <color rgb="FF38761D"/>
      <name val="Arial"/>
      <family val="2"/>
    </font>
    <font>
      <b/>
      <sz val="8"/>
      <color rgb="FF000000"/>
      <name val="Helvetica Neue"/>
      <family val="2"/>
    </font>
    <font>
      <sz val="8"/>
      <color rgb="FF38761D"/>
      <name val="Quattrocento Sans"/>
    </font>
    <font>
      <i/>
      <sz val="8"/>
      <color rgb="FF0066CC"/>
      <name val="Arial"/>
      <family val="2"/>
    </font>
    <font>
      <i/>
      <sz val="8"/>
      <color rgb="FF38761D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800080"/>
      <name val="Arial"/>
      <family val="2"/>
    </font>
    <font>
      <sz val="8"/>
      <color rgb="FF274E13"/>
      <name val="Arial"/>
      <family val="2"/>
    </font>
    <font>
      <sz val="8"/>
      <color rgb="FFD9D9D9"/>
      <name val="Arial"/>
      <family val="2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sz val="10"/>
      <color rgb="FF38761D"/>
      <name val="Arial"/>
      <family val="2"/>
    </font>
    <font>
      <b/>
      <sz val="8"/>
      <color rgb="FF38761D"/>
      <name val="Helvetica Neue"/>
      <family val="2"/>
    </font>
    <font>
      <sz val="10"/>
      <color rgb="FF4C4C4C"/>
      <name val="Quattrocento Sans"/>
    </font>
    <font>
      <sz val="10"/>
      <color rgb="FF4C4C4C"/>
      <name val="&quot;Segoe UI&quot;"/>
    </font>
    <font>
      <sz val="10"/>
      <color rgb="FF38761D"/>
      <name val="Quattrocento Sans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ahoma"/>
      <family val="2"/>
    </font>
    <font>
      <sz val="11"/>
      <color theme="1"/>
      <name val="Aptos Narrow"/>
    </font>
    <font>
      <sz val="11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8"/>
      <color rgb="FF6AA84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9CC00"/>
        <bgColor rgb="FF99CC00"/>
      </patternFill>
    </fill>
    <fill>
      <patternFill patternType="solid">
        <fgColor rgb="FFE5B8B7"/>
        <bgColor rgb="FFE5B8B7"/>
      </patternFill>
    </fill>
  </fills>
  <borders count="6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5">
    <xf numFmtId="0" fontId="0" fillId="0" borderId="0" xfId="0"/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164" fontId="1" fillId="2" borderId="0" xfId="0" applyNumberFormat="1" applyFont="1" applyFill="1" applyAlignment="1">
      <alignment horizontal="left"/>
    </xf>
    <xf numFmtId="4" fontId="1" fillId="2" borderId="0" xfId="0" quotePrefix="1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horizontal="left" wrapText="1"/>
    </xf>
    <xf numFmtId="4" fontId="7" fillId="2" borderId="0" xfId="0" applyNumberFormat="1" applyFont="1" applyFill="1" applyAlignment="1">
      <alignment horizontal="center" vertical="center" wrapText="1"/>
    </xf>
    <xf numFmtId="10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wrapText="1"/>
    </xf>
    <xf numFmtId="164" fontId="7" fillId="2" borderId="0" xfId="0" quotePrefix="1" applyNumberFormat="1" applyFont="1" applyFill="1" applyAlignment="1">
      <alignment horizontal="left" wrapText="1"/>
    </xf>
    <xf numFmtId="164" fontId="7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 vertical="center"/>
    </xf>
    <xf numFmtId="164" fontId="7" fillId="2" borderId="0" xfId="0" applyNumberFormat="1" applyFont="1" applyFill="1" applyAlignment="1">
      <alignment horizontal="left" vertical="center"/>
    </xf>
    <xf numFmtId="164" fontId="7" fillId="2" borderId="0" xfId="0" quotePrefix="1" applyNumberFormat="1" applyFont="1" applyFill="1" applyAlignment="1">
      <alignment horizontal="left" vertical="center" wrapText="1"/>
    </xf>
    <xf numFmtId="10" fontId="9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wrapText="1"/>
    </xf>
    <xf numFmtId="164" fontId="10" fillId="2" borderId="0" xfId="0" applyNumberFormat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164" fontId="7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11" fillId="2" borderId="0" xfId="0" applyFont="1" applyFill="1"/>
    <xf numFmtId="164" fontId="12" fillId="2" borderId="0" xfId="0" applyNumberFormat="1" applyFont="1" applyFill="1"/>
    <xf numFmtId="0" fontId="13" fillId="2" borderId="0" xfId="0" applyFont="1" applyFill="1"/>
    <xf numFmtId="164" fontId="3" fillId="2" borderId="0" xfId="0" quotePrefix="1" applyNumberFormat="1" applyFont="1" applyFill="1" applyAlignment="1">
      <alignment horizontal="left"/>
    </xf>
    <xf numFmtId="4" fontId="14" fillId="2" borderId="0" xfId="0" applyNumberFormat="1" applyFont="1" applyFill="1" applyAlignment="1">
      <alignment horizontal="center" vertical="center" wrapText="1"/>
    </xf>
    <xf numFmtId="164" fontId="3" fillId="2" borderId="0" xfId="0" quotePrefix="1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164" fontId="7" fillId="2" borderId="0" xfId="0" quotePrefix="1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 wrapText="1"/>
    </xf>
    <xf numFmtId="164" fontId="15" fillId="2" borderId="0" xfId="0" applyNumberFormat="1" applyFont="1" applyFill="1" applyAlignment="1">
      <alignment horizontal="center"/>
    </xf>
    <xf numFmtId="164" fontId="15" fillId="2" borderId="0" xfId="0" applyNumberFormat="1" applyFont="1" applyFill="1" applyAlignment="1">
      <alignment horizontal="left" vertical="center" wrapText="1"/>
    </xf>
    <xf numFmtId="164" fontId="15" fillId="2" borderId="0" xfId="0" applyNumberFormat="1" applyFont="1" applyFill="1" applyAlignment="1">
      <alignment horizontal="left" wrapText="1"/>
    </xf>
    <xf numFmtId="4" fontId="15" fillId="2" borderId="0" xfId="0" applyNumberFormat="1" applyFont="1" applyFill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0" fontId="16" fillId="2" borderId="0" xfId="0" applyFont="1" applyFill="1"/>
    <xf numFmtId="164" fontId="1" fillId="2" borderId="0" xfId="0" applyNumberFormat="1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17" fillId="2" borderId="0" xfId="0" applyNumberFormat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left" vertical="center" wrapText="1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left" vertical="center" wrapText="1"/>
    </xf>
    <xf numFmtId="164" fontId="18" fillId="2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left" wrapText="1"/>
    </xf>
    <xf numFmtId="4" fontId="20" fillId="2" borderId="0" xfId="0" applyNumberFormat="1" applyFont="1" applyFill="1" applyAlignment="1">
      <alignment horizontal="center" vertical="center" wrapText="1"/>
    </xf>
    <xf numFmtId="164" fontId="21" fillId="2" borderId="0" xfId="0" applyNumberFormat="1" applyFont="1" applyFill="1" applyAlignment="1">
      <alignment horizontal="center" wrapText="1"/>
    </xf>
    <xf numFmtId="164" fontId="22" fillId="2" borderId="0" xfId="0" applyNumberFormat="1" applyFont="1" applyFill="1" applyAlignment="1">
      <alignment horizontal="center"/>
    </xf>
    <xf numFmtId="164" fontId="21" fillId="2" borderId="0" xfId="0" applyNumberFormat="1" applyFont="1" applyFill="1" applyAlignment="1">
      <alignment horizontal="left"/>
    </xf>
    <xf numFmtId="164" fontId="23" fillId="2" borderId="0" xfId="0" applyNumberFormat="1" applyFont="1" applyFill="1" applyAlignment="1">
      <alignment horizontal="center"/>
    </xf>
    <xf numFmtId="164" fontId="21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left" wrapText="1"/>
    </xf>
    <xf numFmtId="164" fontId="24" fillId="2" borderId="0" xfId="0" applyNumberFormat="1" applyFont="1" applyFill="1" applyAlignment="1">
      <alignment horizontal="left"/>
    </xf>
    <xf numFmtId="4" fontId="25" fillId="2" borderId="0" xfId="0" applyNumberFormat="1" applyFont="1" applyFill="1" applyAlignment="1">
      <alignment horizontal="center" vertical="center" wrapText="1"/>
    </xf>
    <xf numFmtId="164" fontId="26" fillId="2" borderId="0" xfId="0" applyNumberFormat="1" applyFont="1" applyFill="1" applyAlignment="1">
      <alignment horizontal="center"/>
    </xf>
    <xf numFmtId="164" fontId="26" fillId="2" borderId="0" xfId="0" applyNumberFormat="1" applyFont="1" applyFill="1" applyAlignment="1">
      <alignment horizontal="left"/>
    </xf>
    <xf numFmtId="164" fontId="27" fillId="2" borderId="0" xfId="0" applyNumberFormat="1" applyFont="1" applyFill="1" applyAlignment="1">
      <alignment horizontal="left"/>
    </xf>
    <xf numFmtId="4" fontId="27" fillId="2" borderId="0" xfId="0" applyNumberFormat="1" applyFont="1" applyFill="1" applyAlignment="1">
      <alignment horizontal="center" vertical="center" wrapText="1"/>
    </xf>
    <xf numFmtId="10" fontId="26" fillId="2" borderId="0" xfId="0" applyNumberFormat="1" applyFont="1" applyFill="1" applyAlignment="1">
      <alignment horizontal="center" vertical="center" wrapText="1"/>
    </xf>
    <xf numFmtId="164" fontId="28" fillId="2" borderId="0" xfId="0" applyNumberFormat="1" applyFont="1" applyFill="1" applyAlignment="1">
      <alignment horizontal="left" wrapText="1"/>
    </xf>
    <xf numFmtId="164" fontId="27" fillId="2" borderId="0" xfId="0" applyNumberFormat="1" applyFont="1" applyFill="1" applyAlignment="1">
      <alignment horizontal="left" wrapText="1"/>
    </xf>
    <xf numFmtId="10" fontId="19" fillId="2" borderId="0" xfId="0" applyNumberFormat="1" applyFont="1" applyFill="1" applyAlignment="1">
      <alignment horizontal="center" vertical="center" wrapText="1"/>
    </xf>
    <xf numFmtId="4" fontId="19" fillId="2" borderId="0" xfId="0" applyNumberFormat="1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 wrapText="1"/>
    </xf>
    <xf numFmtId="164" fontId="29" fillId="2" borderId="0" xfId="0" applyNumberFormat="1" applyFont="1" applyFill="1" applyAlignment="1">
      <alignment horizontal="center"/>
    </xf>
    <xf numFmtId="4" fontId="30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26" fillId="2" borderId="0" xfId="0" applyFont="1" applyFill="1"/>
    <xf numFmtId="41" fontId="1" fillId="0" borderId="0" xfId="0" applyNumberFormat="1" applyFont="1" applyAlignment="1">
      <alignment horizontal="right"/>
    </xf>
    <xf numFmtId="41" fontId="26" fillId="0" borderId="0" xfId="0" applyNumberFormat="1" applyFont="1"/>
    <xf numFmtId="164" fontId="1" fillId="2" borderId="0" xfId="0" applyNumberFormat="1" applyFont="1" applyFill="1" applyAlignment="1">
      <alignment horizontal="right"/>
    </xf>
    <xf numFmtId="41" fontId="1" fillId="2" borderId="0" xfId="0" applyNumberFormat="1" applyFont="1" applyFill="1" applyAlignment="1">
      <alignment horizontal="right"/>
    </xf>
    <xf numFmtId="41" fontId="21" fillId="0" borderId="0" xfId="0" applyNumberFormat="1" applyFont="1" applyAlignment="1">
      <alignment wrapText="1"/>
    </xf>
    <xf numFmtId="41" fontId="21" fillId="2" borderId="0" xfId="0" applyNumberFormat="1" applyFont="1" applyFill="1" applyAlignment="1">
      <alignment horizontal="right" wrapText="1"/>
    </xf>
    <xf numFmtId="41" fontId="31" fillId="2" borderId="0" xfId="0" applyNumberFormat="1" applyFont="1" applyFill="1"/>
    <xf numFmtId="41" fontId="21" fillId="3" borderId="0" xfId="0" applyNumberFormat="1" applyFont="1" applyFill="1"/>
    <xf numFmtId="41" fontId="21" fillId="0" borderId="0" xfId="0" applyNumberFormat="1" applyFont="1" applyAlignment="1">
      <alignment horizontal="right" wrapText="1"/>
    </xf>
    <xf numFmtId="41" fontId="31" fillId="4" borderId="0" xfId="0" applyNumberFormat="1" applyFont="1" applyFill="1"/>
    <xf numFmtId="41" fontId="32" fillId="2" borderId="0" xfId="0" applyNumberFormat="1" applyFont="1" applyFill="1"/>
    <xf numFmtId="0" fontId="33" fillId="0" borderId="0" xfId="0" applyFont="1"/>
    <xf numFmtId="41" fontId="34" fillId="2" borderId="0" xfId="0" applyNumberFormat="1" applyFont="1" applyFill="1" applyAlignment="1">
      <alignment horizontal="right"/>
    </xf>
    <xf numFmtId="3" fontId="35" fillId="2" borderId="1" xfId="0" applyNumberFormat="1" applyFont="1" applyFill="1" applyBorder="1" applyAlignment="1">
      <alignment horizontal="right" shrinkToFit="1"/>
    </xf>
    <xf numFmtId="41" fontId="32" fillId="4" borderId="0" xfId="0" applyNumberFormat="1" applyFont="1" applyFill="1"/>
    <xf numFmtId="41" fontId="26" fillId="2" borderId="0" xfId="0" applyNumberFormat="1" applyFont="1" applyFill="1"/>
    <xf numFmtId="164" fontId="21" fillId="2" borderId="0" xfId="0" applyNumberFormat="1" applyFont="1" applyFill="1" applyAlignment="1">
      <alignment horizontal="right" wrapText="1"/>
    </xf>
    <xf numFmtId="41" fontId="7" fillId="4" borderId="0" xfId="0" applyNumberFormat="1" applyFont="1" applyFill="1" applyAlignment="1">
      <alignment horizontal="right" wrapText="1"/>
    </xf>
    <xf numFmtId="3" fontId="36" fillId="0" borderId="0" xfId="0" applyNumberFormat="1" applyFont="1" applyAlignment="1">
      <alignment horizontal="right"/>
    </xf>
    <xf numFmtId="165" fontId="37" fillId="2" borderId="0" xfId="0" applyNumberFormat="1" applyFont="1" applyFill="1" applyAlignment="1">
      <alignment horizontal="right"/>
    </xf>
    <xf numFmtId="164" fontId="2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 vertical="center" wrapText="1"/>
    </xf>
    <xf numFmtId="164" fontId="32" fillId="4" borderId="0" xfId="0" applyNumberFormat="1" applyFont="1" applyFill="1"/>
    <xf numFmtId="3" fontId="35" fillId="4" borderId="1" xfId="0" applyNumberFormat="1" applyFont="1" applyFill="1" applyBorder="1" applyAlignment="1">
      <alignment horizontal="right" shrinkToFit="1"/>
    </xf>
    <xf numFmtId="164" fontId="7" fillId="5" borderId="0" xfId="0" applyNumberFormat="1" applyFont="1" applyFill="1" applyAlignment="1">
      <alignment horizontal="right" vertical="center" wrapText="1"/>
    </xf>
    <xf numFmtId="0" fontId="2" fillId="0" borderId="0" xfId="0" applyFont="1"/>
    <xf numFmtId="164" fontId="21" fillId="5" borderId="0" xfId="0" applyNumberFormat="1" applyFont="1" applyFill="1" applyAlignment="1">
      <alignment horizontal="right" wrapText="1"/>
    </xf>
    <xf numFmtId="41" fontId="21" fillId="5" borderId="0" xfId="0" applyNumberFormat="1" applyFont="1" applyFill="1" applyAlignment="1">
      <alignment horizontal="right" wrapText="1"/>
    </xf>
    <xf numFmtId="164" fontId="23" fillId="5" borderId="0" xfId="0" applyNumberFormat="1" applyFont="1" applyFill="1" applyAlignment="1">
      <alignment horizontal="right"/>
    </xf>
    <xf numFmtId="0" fontId="26" fillId="0" borderId="0" xfId="0" applyFont="1"/>
    <xf numFmtId="164" fontId="31" fillId="6" borderId="0" xfId="0" applyNumberFormat="1" applyFont="1" applyFill="1"/>
    <xf numFmtId="0" fontId="38" fillId="0" borderId="2" xfId="0" applyFont="1" applyBorder="1"/>
    <xf numFmtId="43" fontId="39" fillId="0" borderId="2" xfId="0" applyNumberFormat="1" applyFont="1" applyBorder="1" applyAlignment="1">
      <alignment horizontal="center"/>
    </xf>
    <xf numFmtId="44" fontId="39" fillId="0" borderId="3" xfId="0" applyNumberFormat="1" applyFont="1" applyBorder="1" applyAlignment="1">
      <alignment horizontal="center"/>
    </xf>
    <xf numFmtId="44" fontId="39" fillId="0" borderId="4" xfId="0" applyNumberFormat="1" applyFont="1" applyBorder="1" applyAlignment="1">
      <alignment horizontal="center"/>
    </xf>
    <xf numFmtId="44" fontId="39" fillId="0" borderId="5" xfId="0" applyNumberFormat="1" applyFont="1" applyBorder="1" applyAlignment="1">
      <alignment horizontal="center"/>
    </xf>
    <xf numFmtId="37" fontId="39" fillId="0" borderId="5" xfId="0" applyNumberFormat="1" applyFont="1" applyBorder="1" applyAlignment="1">
      <alignment horizontal="center"/>
    </xf>
    <xf numFmtId="43" fontId="39" fillId="0" borderId="5" xfId="0" applyNumberFormat="1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6" xfId="0" applyFont="1" applyBorder="1"/>
    <xf numFmtId="43" fontId="39" fillId="0" borderId="6" xfId="0" applyNumberFormat="1" applyFont="1" applyBorder="1" applyAlignment="1">
      <alignment horizontal="center"/>
    </xf>
    <xf numFmtId="37" fontId="39" fillId="0" borderId="7" xfId="0" applyNumberFormat="1" applyFont="1" applyBorder="1" applyAlignment="1">
      <alignment horizontal="center"/>
    </xf>
    <xf numFmtId="37" fontId="39" fillId="0" borderId="8" xfId="0" applyNumberFormat="1" applyFont="1" applyBorder="1" applyAlignment="1">
      <alignment horizontal="center"/>
    </xf>
    <xf numFmtId="37" fontId="39" fillId="0" borderId="9" xfId="0" applyNumberFormat="1" applyFont="1" applyBorder="1" applyAlignment="1">
      <alignment horizontal="center"/>
    </xf>
    <xf numFmtId="37" fontId="39" fillId="0" borderId="10" xfId="0" applyNumberFormat="1" applyFont="1" applyBorder="1" applyAlignment="1">
      <alignment horizontal="center"/>
    </xf>
    <xf numFmtId="37" fontId="39" fillId="0" borderId="11" xfId="0" applyNumberFormat="1" applyFont="1" applyBorder="1" applyAlignment="1">
      <alignment horizontal="center"/>
    </xf>
    <xf numFmtId="37" fontId="39" fillId="0" borderId="12" xfId="0" applyNumberFormat="1" applyFont="1" applyBorder="1" applyAlignment="1">
      <alignment horizontal="center"/>
    </xf>
    <xf numFmtId="43" fontId="39" fillId="0" borderId="12" xfId="0" applyNumberFormat="1" applyFont="1" applyBorder="1" applyAlignment="1">
      <alignment horizontal="center"/>
    </xf>
    <xf numFmtId="43" fontId="39" fillId="0" borderId="12" xfId="0" applyNumberFormat="1" applyFont="1" applyBorder="1"/>
    <xf numFmtId="0" fontId="40" fillId="0" borderId="6" xfId="0" applyFont="1" applyBorder="1" applyAlignment="1">
      <alignment horizontal="center"/>
    </xf>
    <xf numFmtId="0" fontId="43" fillId="7" borderId="13" xfId="0" applyFont="1" applyFill="1" applyBorder="1"/>
    <xf numFmtId="165" fontId="44" fillId="7" borderId="13" xfId="0" applyNumberFormat="1" applyFont="1" applyFill="1" applyBorder="1"/>
    <xf numFmtId="165" fontId="44" fillId="8" borderId="14" xfId="0" applyNumberFormat="1" applyFont="1" applyFill="1" applyBorder="1" applyAlignment="1">
      <alignment horizontal="center"/>
    </xf>
    <xf numFmtId="165" fontId="44" fillId="8" borderId="15" xfId="0" applyNumberFormat="1" applyFont="1" applyFill="1" applyBorder="1" applyAlignment="1">
      <alignment horizontal="center"/>
    </xf>
    <xf numFmtId="165" fontId="44" fillId="8" borderId="16" xfId="0" applyNumberFormat="1" applyFont="1" applyFill="1" applyBorder="1" applyAlignment="1">
      <alignment horizontal="center"/>
    </xf>
    <xf numFmtId="165" fontId="44" fillId="9" borderId="17" xfId="0" applyNumberFormat="1" applyFont="1" applyFill="1" applyBorder="1" applyAlignment="1">
      <alignment horizontal="center"/>
    </xf>
    <xf numFmtId="165" fontId="43" fillId="9" borderId="15" xfId="0" applyNumberFormat="1" applyFont="1" applyFill="1" applyBorder="1" applyAlignment="1">
      <alignment horizontal="center"/>
    </xf>
    <xf numFmtId="165" fontId="44" fillId="9" borderId="15" xfId="0" applyNumberFormat="1" applyFont="1" applyFill="1" applyBorder="1" applyAlignment="1">
      <alignment horizontal="center"/>
    </xf>
    <xf numFmtId="165" fontId="44" fillId="9" borderId="18" xfId="0" applyNumberFormat="1" applyFont="1" applyFill="1" applyBorder="1" applyAlignment="1">
      <alignment horizontal="center"/>
    </xf>
    <xf numFmtId="165" fontId="44" fillId="10" borderId="19" xfId="0" applyNumberFormat="1" applyFont="1" applyFill="1" applyBorder="1" applyAlignment="1">
      <alignment horizontal="center"/>
    </xf>
    <xf numFmtId="165" fontId="44" fillId="10" borderId="15" xfId="0" applyNumberFormat="1" applyFont="1" applyFill="1" applyBorder="1" applyAlignment="1">
      <alignment horizontal="center"/>
    </xf>
    <xf numFmtId="166" fontId="44" fillId="7" borderId="20" xfId="0" applyNumberFormat="1" applyFont="1" applyFill="1" applyBorder="1"/>
    <xf numFmtId="166" fontId="44" fillId="7" borderId="13" xfId="0" applyNumberFormat="1" applyFont="1" applyFill="1" applyBorder="1"/>
    <xf numFmtId="0" fontId="45" fillId="2" borderId="14" xfId="0" applyFont="1" applyFill="1" applyBorder="1" applyAlignment="1">
      <alignment horizontal="left" vertical="center"/>
    </xf>
    <xf numFmtId="165" fontId="45" fillId="0" borderId="13" xfId="0" applyNumberFormat="1" applyFont="1" applyBorder="1" applyAlignment="1">
      <alignment horizontal="center" vertical="center"/>
    </xf>
    <xf numFmtId="165" fontId="44" fillId="0" borderId="21" xfId="0" applyNumberFormat="1" applyFont="1" applyBorder="1" applyAlignment="1">
      <alignment horizontal="center"/>
    </xf>
    <xf numFmtId="165" fontId="44" fillId="0" borderId="22" xfId="0" applyNumberFormat="1" applyFont="1" applyBorder="1" applyAlignment="1">
      <alignment horizontal="center"/>
    </xf>
    <xf numFmtId="165" fontId="44" fillId="0" borderId="23" xfId="0" applyNumberFormat="1" applyFont="1" applyBorder="1" applyAlignment="1">
      <alignment horizontal="center"/>
    </xf>
    <xf numFmtId="165" fontId="44" fillId="0" borderId="24" xfId="0" applyNumberFormat="1" applyFont="1" applyBorder="1" applyAlignment="1">
      <alignment horizontal="center"/>
    </xf>
    <xf numFmtId="165" fontId="43" fillId="0" borderId="22" xfId="0" applyNumberFormat="1" applyFont="1" applyBorder="1" applyAlignment="1">
      <alignment horizontal="center"/>
    </xf>
    <xf numFmtId="165" fontId="44" fillId="0" borderId="13" xfId="0" applyNumberFormat="1" applyFont="1" applyBorder="1" applyAlignment="1">
      <alignment horizontal="center"/>
    </xf>
    <xf numFmtId="10" fontId="44" fillId="0" borderId="25" xfId="0" applyNumberFormat="1" applyFont="1" applyBorder="1" applyAlignment="1">
      <alignment horizontal="center"/>
    </xf>
    <xf numFmtId="166" fontId="44" fillId="2" borderId="20" xfId="0" applyNumberFormat="1" applyFont="1" applyFill="1" applyBorder="1" applyAlignment="1">
      <alignment horizontal="center"/>
    </xf>
    <xf numFmtId="10" fontId="44" fillId="0" borderId="26" xfId="0" applyNumberFormat="1" applyFont="1" applyBorder="1" applyAlignment="1">
      <alignment horizontal="center"/>
    </xf>
    <xf numFmtId="1" fontId="45" fillId="2" borderId="27" xfId="0" applyNumberFormat="1" applyFont="1" applyFill="1" applyBorder="1" applyAlignment="1">
      <alignment horizontal="center"/>
    </xf>
    <xf numFmtId="0" fontId="45" fillId="2" borderId="28" xfId="0" applyFont="1" applyFill="1" applyBorder="1" applyAlignment="1">
      <alignment horizontal="left" vertical="center"/>
    </xf>
    <xf numFmtId="165" fontId="45" fillId="0" borderId="29" xfId="0" applyNumberFormat="1" applyFont="1" applyBorder="1" applyAlignment="1">
      <alignment horizontal="center" vertical="center"/>
    </xf>
    <xf numFmtId="165" fontId="44" fillId="2" borderId="20" xfId="0" applyNumberFormat="1" applyFont="1" applyFill="1" applyBorder="1" applyAlignment="1">
      <alignment horizontal="center"/>
    </xf>
    <xf numFmtId="0" fontId="43" fillId="7" borderId="30" xfId="0" applyFont="1" applyFill="1" applyBorder="1"/>
    <xf numFmtId="165" fontId="45" fillId="7" borderId="13" xfId="0" applyNumberFormat="1" applyFont="1" applyFill="1" applyBorder="1"/>
    <xf numFmtId="165" fontId="44" fillId="8" borderId="28" xfId="0" applyNumberFormat="1" applyFont="1" applyFill="1" applyBorder="1" applyAlignment="1">
      <alignment horizontal="center"/>
    </xf>
    <xf numFmtId="165" fontId="44" fillId="8" borderId="31" xfId="0" applyNumberFormat="1" applyFont="1" applyFill="1" applyBorder="1" applyAlignment="1">
      <alignment horizontal="center"/>
    </xf>
    <xf numFmtId="165" fontId="44" fillId="8" borderId="18" xfId="0" applyNumberFormat="1" applyFont="1" applyFill="1" applyBorder="1" applyAlignment="1">
      <alignment horizontal="center"/>
    </xf>
    <xf numFmtId="165" fontId="43" fillId="9" borderId="31" xfId="0" applyNumberFormat="1" applyFont="1" applyFill="1" applyBorder="1" applyAlignment="1">
      <alignment horizontal="center"/>
    </xf>
    <xf numFmtId="165" fontId="44" fillId="9" borderId="31" xfId="0" applyNumberFormat="1" applyFont="1" applyFill="1" applyBorder="1" applyAlignment="1">
      <alignment horizontal="center"/>
    </xf>
    <xf numFmtId="165" fontId="44" fillId="10" borderId="17" xfId="0" applyNumberFormat="1" applyFont="1" applyFill="1" applyBorder="1" applyAlignment="1">
      <alignment horizontal="center"/>
    </xf>
    <xf numFmtId="165" fontId="44" fillId="10" borderId="31" xfId="0" applyNumberFormat="1" applyFont="1" applyFill="1" applyBorder="1" applyAlignment="1">
      <alignment horizontal="center"/>
    </xf>
    <xf numFmtId="1" fontId="45" fillId="7" borderId="13" xfId="0" applyNumberFormat="1" applyFont="1" applyFill="1" applyBorder="1" applyAlignment="1">
      <alignment horizontal="center"/>
    </xf>
    <xf numFmtId="165" fontId="45" fillId="0" borderId="29" xfId="0" applyNumberFormat="1" applyFont="1" applyBorder="1" applyAlignment="1">
      <alignment horizontal="center"/>
    </xf>
    <xf numFmtId="165" fontId="44" fillId="2" borderId="14" xfId="0" applyNumberFormat="1" applyFont="1" applyFill="1" applyBorder="1" applyAlignment="1">
      <alignment horizontal="center"/>
    </xf>
    <xf numFmtId="165" fontId="44" fillId="2" borderId="15" xfId="0" applyNumberFormat="1" applyFont="1" applyFill="1" applyBorder="1" applyAlignment="1">
      <alignment horizontal="center"/>
    </xf>
    <xf numFmtId="165" fontId="44" fillId="2" borderId="32" xfId="0" applyNumberFormat="1" applyFont="1" applyFill="1" applyBorder="1" applyAlignment="1">
      <alignment horizontal="center"/>
    </xf>
    <xf numFmtId="165" fontId="43" fillId="2" borderId="19" xfId="0" applyNumberFormat="1" applyFont="1" applyFill="1" applyBorder="1" applyAlignment="1">
      <alignment horizontal="center"/>
    </xf>
    <xf numFmtId="165" fontId="44" fillId="2" borderId="33" xfId="0" applyNumberFormat="1" applyFont="1" applyFill="1" applyBorder="1" applyAlignment="1">
      <alignment horizontal="center"/>
    </xf>
    <xf numFmtId="165" fontId="44" fillId="2" borderId="34" xfId="0" applyNumberFormat="1" applyFont="1" applyFill="1" applyBorder="1" applyAlignment="1">
      <alignment horizontal="center"/>
    </xf>
    <xf numFmtId="165" fontId="44" fillId="2" borderId="35" xfId="0" applyNumberFormat="1" applyFont="1" applyFill="1" applyBorder="1" applyAlignment="1">
      <alignment horizontal="center"/>
    </xf>
    <xf numFmtId="165" fontId="44" fillId="2" borderId="36" xfId="0" applyNumberFormat="1" applyFont="1" applyFill="1" applyBorder="1" applyAlignment="1">
      <alignment horizontal="center"/>
    </xf>
    <xf numFmtId="165" fontId="44" fillId="2" borderId="37" xfId="0" applyNumberFormat="1" applyFont="1" applyFill="1" applyBorder="1" applyAlignment="1">
      <alignment horizontal="center"/>
    </xf>
    <xf numFmtId="165" fontId="44" fillId="2" borderId="27" xfId="0" applyNumberFormat="1" applyFont="1" applyFill="1" applyBorder="1" applyAlignment="1">
      <alignment horizontal="center"/>
    </xf>
    <xf numFmtId="1" fontId="45" fillId="2" borderId="13" xfId="0" applyNumberFormat="1" applyFont="1" applyFill="1" applyBorder="1" applyAlignment="1">
      <alignment horizontal="center"/>
    </xf>
    <xf numFmtId="0" fontId="45" fillId="2" borderId="14" xfId="0" applyFont="1" applyFill="1" applyBorder="1" applyAlignment="1">
      <alignment horizontal="center" vertical="center"/>
    </xf>
    <xf numFmtId="165" fontId="43" fillId="2" borderId="33" xfId="0" applyNumberFormat="1" applyFont="1" applyFill="1" applyBorder="1" applyAlignment="1">
      <alignment horizontal="center"/>
    </xf>
    <xf numFmtId="165" fontId="44" fillId="2" borderId="19" xfId="0" applyNumberFormat="1" applyFont="1" applyFill="1" applyBorder="1" applyAlignment="1">
      <alignment horizontal="center"/>
    </xf>
    <xf numFmtId="0" fontId="43" fillId="7" borderId="14" xfId="0" applyFont="1" applyFill="1" applyBorder="1"/>
    <xf numFmtId="165" fontId="44" fillId="8" borderId="38" xfId="0" applyNumberFormat="1" applyFont="1" applyFill="1" applyBorder="1" applyAlignment="1">
      <alignment horizontal="center"/>
    </xf>
    <xf numFmtId="165" fontId="44" fillId="9" borderId="19" xfId="0" applyNumberFormat="1" applyFont="1" applyFill="1" applyBorder="1" applyAlignment="1">
      <alignment horizontal="center"/>
    </xf>
    <xf numFmtId="165" fontId="44" fillId="7" borderId="13" xfId="0" applyNumberFormat="1" applyFont="1" applyFill="1" applyBorder="1" applyAlignment="1">
      <alignment horizontal="center"/>
    </xf>
    <xf numFmtId="3" fontId="44" fillId="7" borderId="20" xfId="0" applyNumberFormat="1" applyFont="1" applyFill="1" applyBorder="1" applyAlignment="1">
      <alignment horizontal="center"/>
    </xf>
    <xf numFmtId="166" fontId="44" fillId="7" borderId="20" xfId="0" applyNumberFormat="1" applyFont="1" applyFill="1" applyBorder="1" applyAlignment="1">
      <alignment horizontal="center"/>
    </xf>
    <xf numFmtId="165" fontId="44" fillId="7" borderId="20" xfId="0" applyNumberFormat="1" applyFont="1" applyFill="1" applyBorder="1" applyAlignment="1">
      <alignment horizontal="center"/>
    </xf>
    <xf numFmtId="165" fontId="44" fillId="2" borderId="39" xfId="0" applyNumberFormat="1" applyFont="1" applyFill="1" applyBorder="1" applyAlignment="1">
      <alignment horizontal="center"/>
    </xf>
    <xf numFmtId="165" fontId="43" fillId="2" borderId="40" xfId="0" applyNumberFormat="1" applyFont="1" applyFill="1" applyBorder="1" applyAlignment="1">
      <alignment horizontal="center"/>
    </xf>
    <xf numFmtId="165" fontId="44" fillId="2" borderId="41" xfId="0" applyNumberFormat="1" applyFont="1" applyFill="1" applyBorder="1" applyAlignment="1">
      <alignment horizontal="center"/>
    </xf>
    <xf numFmtId="165" fontId="44" fillId="2" borderId="42" xfId="0" applyNumberFormat="1" applyFont="1" applyFill="1" applyBorder="1" applyAlignment="1">
      <alignment horizontal="center"/>
    </xf>
    <xf numFmtId="165" fontId="44" fillId="2" borderId="40" xfId="0" applyNumberFormat="1" applyFont="1" applyFill="1" applyBorder="1" applyAlignment="1">
      <alignment horizontal="center"/>
    </xf>
    <xf numFmtId="165" fontId="44" fillId="2" borderId="43" xfId="0" applyNumberFormat="1" applyFont="1" applyFill="1" applyBorder="1" applyAlignment="1">
      <alignment horizontal="center"/>
    </xf>
    <xf numFmtId="166" fontId="44" fillId="2" borderId="44" xfId="0" applyNumberFormat="1" applyFont="1" applyFill="1" applyBorder="1" applyAlignment="1">
      <alignment horizontal="center"/>
    </xf>
    <xf numFmtId="165" fontId="44" fillId="9" borderId="38" xfId="0" applyNumberFormat="1" applyFont="1" applyFill="1" applyBorder="1" applyAlignment="1">
      <alignment horizontal="center"/>
    </xf>
    <xf numFmtId="0" fontId="45" fillId="7" borderId="13" xfId="0" applyFont="1" applyFill="1" applyBorder="1"/>
    <xf numFmtId="0" fontId="45" fillId="2" borderId="14" xfId="0" applyFont="1" applyFill="1" applyBorder="1" applyAlignment="1">
      <alignment vertical="center"/>
    </xf>
    <xf numFmtId="165" fontId="45" fillId="0" borderId="13" xfId="0" applyNumberFormat="1" applyFont="1" applyBorder="1" applyAlignment="1">
      <alignment horizontal="center" wrapText="1"/>
    </xf>
    <xf numFmtId="165" fontId="44" fillId="2" borderId="38" xfId="0" applyNumberFormat="1" applyFont="1" applyFill="1" applyBorder="1" applyAlignment="1">
      <alignment horizontal="center"/>
    </xf>
    <xf numFmtId="165" fontId="44" fillId="2" borderId="44" xfId="0" applyNumberFormat="1" applyFont="1" applyFill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4" fillId="0" borderId="0" xfId="0" applyFont="1"/>
    <xf numFmtId="165" fontId="44" fillId="7" borderId="14" xfId="0" applyNumberFormat="1" applyFont="1" applyFill="1" applyBorder="1" applyAlignment="1">
      <alignment horizontal="center"/>
    </xf>
    <xf numFmtId="3" fontId="44" fillId="7" borderId="13" xfId="0" applyNumberFormat="1" applyFont="1" applyFill="1" applyBorder="1" applyAlignment="1">
      <alignment horizontal="center"/>
    </xf>
    <xf numFmtId="0" fontId="45" fillId="0" borderId="45" xfId="0" applyFont="1" applyBorder="1" applyAlignment="1">
      <alignment vertical="center"/>
    </xf>
    <xf numFmtId="165" fontId="45" fillId="0" borderId="29" xfId="0" applyNumberFormat="1" applyFont="1" applyBorder="1" applyAlignment="1">
      <alignment horizontal="center" wrapText="1"/>
    </xf>
    <xf numFmtId="165" fontId="43" fillId="2" borderId="46" xfId="0" applyNumberFormat="1" applyFont="1" applyFill="1" applyBorder="1" applyAlignment="1">
      <alignment horizontal="center"/>
    </xf>
    <xf numFmtId="165" fontId="43" fillId="2" borderId="34" xfId="0" applyNumberFormat="1" applyFont="1" applyFill="1" applyBorder="1" applyAlignment="1">
      <alignment horizontal="center"/>
    </xf>
    <xf numFmtId="165" fontId="40" fillId="2" borderId="36" xfId="0" applyNumberFormat="1" applyFont="1" applyFill="1" applyBorder="1" applyAlignment="1">
      <alignment horizontal="center"/>
    </xf>
    <xf numFmtId="165" fontId="40" fillId="2" borderId="37" xfId="0" applyNumberFormat="1" applyFont="1" applyFill="1" applyBorder="1" applyAlignment="1">
      <alignment horizontal="center"/>
    </xf>
    <xf numFmtId="165" fontId="46" fillId="2" borderId="34" xfId="0" applyNumberFormat="1" applyFont="1" applyFill="1" applyBorder="1" applyAlignment="1">
      <alignment horizontal="center"/>
    </xf>
    <xf numFmtId="165" fontId="43" fillId="2" borderId="37" xfId="0" applyNumberFormat="1" applyFont="1" applyFill="1" applyBorder="1" applyAlignment="1">
      <alignment horizontal="center"/>
    </xf>
    <xf numFmtId="10" fontId="44" fillId="0" borderId="47" xfId="0" applyNumberFormat="1" applyFont="1" applyBorder="1" applyAlignment="1">
      <alignment horizontal="center"/>
    </xf>
    <xf numFmtId="1" fontId="45" fillId="0" borderId="13" xfId="0" applyNumberFormat="1" applyFont="1" applyBorder="1" applyAlignment="1">
      <alignment horizontal="center"/>
    </xf>
    <xf numFmtId="165" fontId="45" fillId="0" borderId="47" xfId="0" applyNumberFormat="1" applyFont="1" applyBorder="1" applyAlignment="1">
      <alignment horizontal="center" wrapText="1"/>
    </xf>
    <xf numFmtId="165" fontId="44" fillId="0" borderId="45" xfId="0" applyNumberFormat="1" applyFont="1" applyBorder="1" applyAlignment="1">
      <alignment horizontal="center"/>
    </xf>
    <xf numFmtId="165" fontId="44" fillId="0" borderId="48" xfId="0" applyNumberFormat="1" applyFont="1" applyBorder="1" applyAlignment="1">
      <alignment horizontal="center"/>
    </xf>
    <xf numFmtId="165" fontId="44" fillId="0" borderId="49" xfId="0" applyNumberFormat="1" applyFont="1" applyBorder="1" applyAlignment="1">
      <alignment horizontal="center"/>
    </xf>
    <xf numFmtId="165" fontId="44" fillId="0" borderId="50" xfId="0" applyNumberFormat="1" applyFont="1" applyBorder="1" applyAlignment="1">
      <alignment horizontal="center"/>
    </xf>
    <xf numFmtId="165" fontId="44" fillId="0" borderId="51" xfId="0" applyNumberFormat="1" applyFont="1" applyBorder="1" applyAlignment="1">
      <alignment horizontal="center"/>
    </xf>
    <xf numFmtId="1" fontId="45" fillId="0" borderId="47" xfId="0" applyNumberFormat="1" applyFont="1" applyBorder="1" applyAlignment="1">
      <alignment horizontal="center"/>
    </xf>
    <xf numFmtId="165" fontId="45" fillId="0" borderId="47" xfId="0" applyNumberFormat="1" applyFont="1" applyBorder="1" applyAlignment="1">
      <alignment horizontal="center" vertical="center"/>
    </xf>
    <xf numFmtId="165" fontId="43" fillId="0" borderId="48" xfId="0" applyNumberFormat="1" applyFont="1" applyBorder="1" applyAlignment="1">
      <alignment horizontal="center"/>
    </xf>
    <xf numFmtId="0" fontId="45" fillId="0" borderId="13" xfId="0" applyFont="1" applyBorder="1" applyAlignment="1">
      <alignment vertical="center"/>
    </xf>
    <xf numFmtId="165" fontId="45" fillId="0" borderId="52" xfId="0" applyNumberFormat="1" applyFont="1" applyBorder="1" applyAlignment="1">
      <alignment horizontal="center" wrapText="1"/>
    </xf>
    <xf numFmtId="165" fontId="43" fillId="2" borderId="53" xfId="0" applyNumberFormat="1" applyFont="1" applyFill="1" applyBorder="1" applyAlignment="1">
      <alignment horizontal="center"/>
    </xf>
    <xf numFmtId="165" fontId="44" fillId="2" borderId="54" xfId="0" applyNumberFormat="1" applyFont="1" applyFill="1" applyBorder="1" applyAlignment="1">
      <alignment horizontal="center"/>
    </xf>
    <xf numFmtId="165" fontId="43" fillId="2" borderId="55" xfId="0" applyNumberFormat="1" applyFont="1" applyFill="1" applyBorder="1" applyAlignment="1">
      <alignment horizontal="center"/>
    </xf>
    <xf numFmtId="165" fontId="40" fillId="2" borderId="56" xfId="0" applyNumberFormat="1" applyFont="1" applyFill="1" applyBorder="1" applyAlignment="1">
      <alignment horizontal="center"/>
    </xf>
    <xf numFmtId="165" fontId="46" fillId="2" borderId="54" xfId="0" applyNumberFormat="1" applyFont="1" applyFill="1" applyBorder="1" applyAlignment="1">
      <alignment horizontal="center"/>
    </xf>
    <xf numFmtId="165" fontId="44" fillId="2" borderId="55" xfId="0" applyNumberFormat="1" applyFont="1" applyFill="1" applyBorder="1" applyAlignment="1">
      <alignment horizontal="center"/>
    </xf>
    <xf numFmtId="165" fontId="40" fillId="2" borderId="57" xfId="0" applyNumberFormat="1" applyFont="1" applyFill="1" applyBorder="1" applyAlignment="1">
      <alignment horizontal="center"/>
    </xf>
    <xf numFmtId="165" fontId="43" fillId="2" borderId="56" xfId="0" applyNumberFormat="1" applyFont="1" applyFill="1" applyBorder="1" applyAlignment="1">
      <alignment horizontal="center"/>
    </xf>
    <xf numFmtId="165" fontId="44" fillId="2" borderId="52" xfId="0" applyNumberFormat="1" applyFont="1" applyFill="1" applyBorder="1" applyAlignment="1">
      <alignment horizontal="center"/>
    </xf>
    <xf numFmtId="10" fontId="44" fillId="0" borderId="52" xfId="0" applyNumberFormat="1" applyFont="1" applyBorder="1" applyAlignment="1">
      <alignment horizontal="center"/>
    </xf>
    <xf numFmtId="165" fontId="44" fillId="2" borderId="58" xfId="0" applyNumberFormat="1" applyFont="1" applyFill="1" applyBorder="1" applyAlignment="1">
      <alignment horizontal="center"/>
    </xf>
    <xf numFmtId="10" fontId="44" fillId="0" borderId="59" xfId="0" applyNumberFormat="1" applyFont="1" applyBorder="1" applyAlignment="1">
      <alignment horizontal="center"/>
    </xf>
    <xf numFmtId="1" fontId="45" fillId="0" borderId="52" xfId="0" applyNumberFormat="1" applyFont="1" applyBorder="1" applyAlignment="1">
      <alignment horizontal="center"/>
    </xf>
    <xf numFmtId="0" fontId="39" fillId="11" borderId="13" xfId="0" applyFont="1" applyFill="1" applyBorder="1"/>
    <xf numFmtId="165" fontId="45" fillId="11" borderId="52" xfId="0" applyNumberFormat="1" applyFont="1" applyFill="1" applyBorder="1" applyAlignment="1">
      <alignment horizontal="center"/>
    </xf>
    <xf numFmtId="165" fontId="44" fillId="8" borderId="53" xfId="0" applyNumberFormat="1" applyFont="1" applyFill="1" applyBorder="1" applyAlignment="1">
      <alignment horizontal="center"/>
    </xf>
    <xf numFmtId="165" fontId="44" fillId="8" borderId="54" xfId="0" applyNumberFormat="1" applyFont="1" applyFill="1" applyBorder="1" applyAlignment="1">
      <alignment horizontal="center"/>
    </xf>
    <xf numFmtId="165" fontId="44" fillId="8" borderId="55" xfId="0" applyNumberFormat="1" applyFont="1" applyFill="1" applyBorder="1" applyAlignment="1">
      <alignment horizontal="center"/>
    </xf>
    <xf numFmtId="165" fontId="44" fillId="9" borderId="56" xfId="0" applyNumberFormat="1" applyFont="1" applyFill="1" applyBorder="1" applyAlignment="1">
      <alignment horizontal="center"/>
    </xf>
    <xf numFmtId="165" fontId="43" fillId="9" borderId="54" xfId="0" applyNumberFormat="1" applyFont="1" applyFill="1" applyBorder="1" applyAlignment="1">
      <alignment horizontal="center"/>
    </xf>
    <xf numFmtId="165" fontId="44" fillId="9" borderId="55" xfId="0" applyNumberFormat="1" applyFont="1" applyFill="1" applyBorder="1" applyAlignment="1">
      <alignment horizontal="center"/>
    </xf>
    <xf numFmtId="165" fontId="44" fillId="9" borderId="57" xfId="0" applyNumberFormat="1" applyFont="1" applyFill="1" applyBorder="1" applyAlignment="1">
      <alignment horizontal="center"/>
    </xf>
    <xf numFmtId="165" fontId="44" fillId="10" borderId="56" xfId="0" applyNumberFormat="1" applyFont="1" applyFill="1" applyBorder="1" applyAlignment="1">
      <alignment horizontal="center"/>
    </xf>
    <xf numFmtId="165" fontId="44" fillId="10" borderId="54" xfId="0" applyNumberFormat="1" applyFont="1" applyFill="1" applyBorder="1" applyAlignment="1">
      <alignment horizontal="center"/>
    </xf>
    <xf numFmtId="165" fontId="44" fillId="10" borderId="55" xfId="0" applyNumberFormat="1" applyFont="1" applyFill="1" applyBorder="1" applyAlignment="1">
      <alignment horizontal="center"/>
    </xf>
    <xf numFmtId="165" fontId="44" fillId="11" borderId="52" xfId="0" applyNumberFormat="1" applyFont="1" applyFill="1" applyBorder="1" applyAlignment="1">
      <alignment horizontal="center"/>
    </xf>
    <xf numFmtId="10" fontId="44" fillId="11" borderId="52" xfId="0" applyNumberFormat="1" applyFont="1" applyFill="1" applyBorder="1" applyAlignment="1">
      <alignment horizontal="center"/>
    </xf>
    <xf numFmtId="165" fontId="44" fillId="11" borderId="58" xfId="0" applyNumberFormat="1" applyFont="1" applyFill="1" applyBorder="1" applyAlignment="1">
      <alignment horizontal="center"/>
    </xf>
    <xf numFmtId="10" fontId="44" fillId="11" borderId="58" xfId="0" applyNumberFormat="1" applyFont="1" applyFill="1" applyBorder="1" applyAlignment="1">
      <alignment horizontal="center"/>
    </xf>
    <xf numFmtId="1" fontId="44" fillId="11" borderId="52" xfId="0" applyNumberFormat="1" applyFont="1" applyFill="1" applyBorder="1" applyAlignment="1">
      <alignment horizontal="center"/>
    </xf>
    <xf numFmtId="0" fontId="45" fillId="0" borderId="60" xfId="0" applyFont="1" applyBorder="1" applyAlignment="1">
      <alignment vertical="center"/>
    </xf>
    <xf numFmtId="165" fontId="46" fillId="2" borderId="55" xfId="0" applyNumberFormat="1" applyFont="1" applyFill="1" applyBorder="1" applyAlignment="1">
      <alignment horizontal="center"/>
    </xf>
    <xf numFmtId="37" fontId="42" fillId="0" borderId="0" xfId="0" applyNumberFormat="1" applyFont="1" applyAlignment="1">
      <alignment horizontal="center"/>
    </xf>
    <xf numFmtId="3" fontId="42" fillId="0" borderId="0" xfId="0" applyNumberFormat="1" applyFont="1"/>
    <xf numFmtId="3" fontId="42" fillId="0" borderId="0" xfId="0" applyNumberFormat="1" applyFont="1" applyAlignment="1">
      <alignment horizontal="center"/>
    </xf>
    <xf numFmtId="43" fontId="42" fillId="0" borderId="0" xfId="0" applyNumberFormat="1" applyFont="1" applyAlignment="1">
      <alignment horizontal="center"/>
    </xf>
    <xf numFmtId="43" fontId="42" fillId="0" borderId="0" xfId="0" applyNumberFormat="1" applyFont="1"/>
    <xf numFmtId="0" fontId="47" fillId="0" borderId="0" xfId="0" applyFont="1" applyAlignment="1">
      <alignment wrapText="1"/>
    </xf>
    <xf numFmtId="10" fontId="47" fillId="0" borderId="0" xfId="0" applyNumberFormat="1" applyFont="1"/>
    <xf numFmtId="4" fontId="47" fillId="0" borderId="0" xfId="0" applyNumberFormat="1" applyFont="1"/>
    <xf numFmtId="4" fontId="47" fillId="8" borderId="39" xfId="0" applyNumberFormat="1" applyFont="1" applyFill="1" applyBorder="1"/>
    <xf numFmtId="0" fontId="48" fillId="0" borderId="0" xfId="0" applyFont="1"/>
    <xf numFmtId="0" fontId="47" fillId="8" borderId="39" xfId="0" applyFont="1" applyFill="1" applyBorder="1"/>
    <xf numFmtId="41" fontId="20" fillId="2" borderId="0" xfId="0" applyNumberFormat="1" applyFont="1" applyFill="1" applyAlignment="1">
      <alignment horizontal="left" wrapText="1"/>
    </xf>
    <xf numFmtId="41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left"/>
    </xf>
    <xf numFmtId="10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164" fontId="49" fillId="2" borderId="0" xfId="0" quotePrefix="1" applyNumberFormat="1" applyFont="1" applyFill="1" applyAlignment="1">
      <alignment horizontal="left" wrapText="1"/>
    </xf>
    <xf numFmtId="4" fontId="49" fillId="2" borderId="0" xfId="0" applyNumberFormat="1" applyFont="1" applyFill="1" applyAlignment="1">
      <alignment horizontal="center" vertical="center" wrapText="1"/>
    </xf>
    <xf numFmtId="10" fontId="49" fillId="2" borderId="0" xfId="0" applyNumberFormat="1" applyFont="1" applyFill="1" applyAlignment="1">
      <alignment horizontal="center" vertical="center" wrapText="1"/>
    </xf>
    <xf numFmtId="4" fontId="50" fillId="2" borderId="0" xfId="0" applyNumberFormat="1" applyFont="1" applyFill="1" applyAlignment="1">
      <alignment horizontal="center" vertical="center" wrapText="1"/>
    </xf>
    <xf numFmtId="10" fontId="50" fillId="2" borderId="0" xfId="0" applyNumberFormat="1" applyFont="1" applyFill="1" applyAlignment="1">
      <alignment horizontal="center" vertical="center" wrapText="1"/>
    </xf>
    <xf numFmtId="4" fontId="51" fillId="2" borderId="0" xfId="0" applyNumberFormat="1" applyFont="1" applyFill="1" applyAlignment="1">
      <alignment horizontal="center" vertical="center" wrapText="1"/>
    </xf>
    <xf numFmtId="4" fontId="21" fillId="2" borderId="0" xfId="0" applyNumberFormat="1" applyFont="1" applyFill="1" applyAlignment="1">
      <alignment horizontal="center" vertical="center" wrapText="1"/>
    </xf>
    <xf numFmtId="4" fontId="20" fillId="2" borderId="0" xfId="0" applyNumberFormat="1" applyFont="1" applyFill="1" applyAlignment="1">
      <alignment horizontal="right" vertical="center" wrapText="1"/>
    </xf>
    <xf numFmtId="4" fontId="21" fillId="2" borderId="0" xfId="0" applyNumberFormat="1" applyFont="1" applyFill="1" applyAlignment="1">
      <alignment horizontal="right" vertical="center" wrapText="1"/>
    </xf>
    <xf numFmtId="4" fontId="1" fillId="2" borderId="0" xfId="0" applyNumberFormat="1" applyFont="1" applyFill="1" applyAlignment="1">
      <alignment horizontal="right" vertical="center" wrapText="1"/>
    </xf>
    <xf numFmtId="164" fontId="50" fillId="2" borderId="0" xfId="0" applyNumberFormat="1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horizontal="center" vertical="center"/>
    </xf>
    <xf numFmtId="0" fontId="0" fillId="0" borderId="0" xfId="0"/>
    <xf numFmtId="164" fontId="3" fillId="2" borderId="0" xfId="0" quotePrefix="1" applyNumberFormat="1" applyFont="1" applyFill="1" applyAlignment="1">
      <alignment horizontal="left" vertical="center" wrapText="1"/>
    </xf>
    <xf numFmtId="0" fontId="11" fillId="0" borderId="0" xfId="0" applyFont="1"/>
    <xf numFmtId="164" fontId="3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zoomScale="144" zoomScaleNormal="144" workbookViewId="0">
      <pane ySplit="2" topLeftCell="A149" activePane="bottomLeft" state="frozen"/>
      <selection pane="bottomLeft" activeCell="H169" sqref="H169"/>
    </sheetView>
  </sheetViews>
  <sheetFormatPr defaultColWidth="14.42578125" defaultRowHeight="15" customHeight="1"/>
  <cols>
    <col min="1" max="1" width="19.85546875" customWidth="1"/>
    <col min="2" max="2" width="14.85546875" customWidth="1"/>
    <col min="3" max="3" width="29.42578125" customWidth="1"/>
    <col min="4" max="4" width="13.42578125" customWidth="1"/>
    <col min="5" max="5" width="11.85546875" customWidth="1"/>
    <col min="6" max="6" width="10" customWidth="1"/>
    <col min="7" max="7" width="11.85546875" customWidth="1"/>
    <col min="8" max="8" width="27.85546875" customWidth="1"/>
    <col min="9" max="9" width="16" customWidth="1"/>
    <col min="10" max="10" width="21.5703125" customWidth="1"/>
    <col min="11" max="16" width="10.140625" customWidth="1"/>
  </cols>
  <sheetData>
    <row r="1" spans="1:25" ht="12.75" customHeight="1">
      <c r="A1" s="1"/>
      <c r="B1" s="2"/>
      <c r="C1" s="3"/>
      <c r="D1" s="4" t="s">
        <v>0</v>
      </c>
      <c r="E1" s="4" t="s">
        <v>1</v>
      </c>
      <c r="F1" s="5" t="s">
        <v>2</v>
      </c>
      <c r="G1" s="4" t="s">
        <v>3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6"/>
    </row>
    <row r="2" spans="1:25" ht="30.75" customHeight="1">
      <c r="A2" s="1"/>
      <c r="B2" s="7"/>
      <c r="C2" s="3" t="s">
        <v>4</v>
      </c>
      <c r="D2" s="8" t="s">
        <v>5</v>
      </c>
      <c r="E2" s="4" t="s">
        <v>6</v>
      </c>
      <c r="F2" s="5" t="s">
        <v>7</v>
      </c>
      <c r="G2" s="4" t="s">
        <v>8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6"/>
      <c r="Y2" s="6"/>
    </row>
    <row r="3" spans="1:25" ht="12.75" customHeight="1">
      <c r="A3" s="1"/>
      <c r="B3" s="7"/>
      <c r="C3" s="3"/>
      <c r="D3" s="4"/>
      <c r="E3" s="4"/>
      <c r="F3" s="5"/>
      <c r="G3" s="4"/>
      <c r="H3" s="1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"/>
      <c r="Y3" s="6"/>
    </row>
    <row r="4" spans="1:25" ht="12.75" customHeight="1">
      <c r="A4" s="6"/>
      <c r="B4" s="10"/>
      <c r="C4" s="11" t="s">
        <v>9</v>
      </c>
      <c r="D4" s="4"/>
      <c r="E4" s="4"/>
      <c r="F4" s="5"/>
      <c r="G4" s="4"/>
      <c r="H4" s="1"/>
      <c r="I4" s="12"/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6"/>
      <c r="Y4" s="6"/>
    </row>
    <row r="5" spans="1:25" ht="12.75" customHeight="1">
      <c r="A5" s="13" t="s">
        <v>10</v>
      </c>
      <c r="B5" s="10"/>
      <c r="C5" s="10"/>
      <c r="D5" s="4"/>
      <c r="E5" s="4"/>
      <c r="F5" s="5"/>
      <c r="G5" s="4"/>
      <c r="H5" s="1"/>
      <c r="I5" s="14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6"/>
      <c r="Y5" s="6"/>
    </row>
    <row r="6" spans="1:25" ht="12.75" customHeight="1">
      <c r="A6" s="1"/>
      <c r="B6" s="15" t="s">
        <v>11</v>
      </c>
      <c r="C6" s="3"/>
      <c r="D6" s="4"/>
      <c r="E6" s="4"/>
      <c r="F6" s="5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6"/>
      <c r="Y6" s="6"/>
    </row>
    <row r="7" spans="1:25" ht="12.75" customHeight="1">
      <c r="A7" s="16"/>
      <c r="B7" s="17" t="s">
        <v>12</v>
      </c>
      <c r="C7" s="18" t="s">
        <v>13</v>
      </c>
      <c r="D7" s="19">
        <v>150</v>
      </c>
      <c r="E7" s="19">
        <v>150</v>
      </c>
      <c r="F7" s="20">
        <f t="shared" ref="F7:F9" si="0">(E7-D7)/D7</f>
        <v>0</v>
      </c>
      <c r="G7" s="19">
        <f t="shared" ref="G7:G17" si="1">E7-D7</f>
        <v>0</v>
      </c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6"/>
      <c r="Y7" s="6"/>
    </row>
    <row r="8" spans="1:25" ht="12.75" customHeight="1">
      <c r="A8" s="16"/>
      <c r="B8" s="17" t="s">
        <v>14</v>
      </c>
      <c r="C8" s="22" t="s">
        <v>15</v>
      </c>
      <c r="D8" s="19">
        <v>30</v>
      </c>
      <c r="E8" s="19">
        <v>30</v>
      </c>
      <c r="F8" s="20">
        <f t="shared" si="0"/>
        <v>0</v>
      </c>
      <c r="G8" s="19">
        <f t="shared" si="1"/>
        <v>0</v>
      </c>
      <c r="H8" s="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"/>
      <c r="Y8" s="6"/>
    </row>
    <row r="9" spans="1:25" ht="12.75" customHeight="1">
      <c r="A9" s="23"/>
      <c r="B9" s="24"/>
      <c r="C9" s="22" t="s">
        <v>16</v>
      </c>
      <c r="D9" s="19">
        <f t="shared" ref="D9:E9" si="2">SUM(D7:D8)</f>
        <v>180</v>
      </c>
      <c r="E9" s="19">
        <f t="shared" si="2"/>
        <v>180</v>
      </c>
      <c r="F9" s="20">
        <f t="shared" si="0"/>
        <v>0</v>
      </c>
      <c r="G9" s="19">
        <f t="shared" si="1"/>
        <v>0</v>
      </c>
      <c r="H9" s="1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6"/>
      <c r="Y9" s="6"/>
    </row>
    <row r="10" spans="1:25" ht="12.75" customHeight="1">
      <c r="A10" s="16"/>
      <c r="B10" s="26" t="s">
        <v>17</v>
      </c>
      <c r="C10" s="27"/>
      <c r="D10" s="19"/>
      <c r="E10" s="19"/>
      <c r="F10" s="20"/>
      <c r="G10" s="19"/>
      <c r="H10" s="1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6"/>
      <c r="Y10" s="6"/>
    </row>
    <row r="11" spans="1:25" ht="12.75" customHeight="1">
      <c r="A11" s="16"/>
      <c r="B11" s="17" t="s">
        <v>18</v>
      </c>
      <c r="C11" s="18" t="s">
        <v>19</v>
      </c>
      <c r="D11" s="19">
        <v>2000</v>
      </c>
      <c r="E11" s="19">
        <v>2500</v>
      </c>
      <c r="F11" s="20">
        <f t="shared" ref="F11:F17" si="3">(E11-D11)/D11</f>
        <v>0.25</v>
      </c>
      <c r="G11" s="19">
        <f t="shared" si="1"/>
        <v>500</v>
      </c>
      <c r="H11" s="1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6"/>
      <c r="Y11" s="6"/>
    </row>
    <row r="12" spans="1:25" ht="12.75" customHeight="1">
      <c r="A12" s="16"/>
      <c r="B12" s="17" t="s">
        <v>20</v>
      </c>
      <c r="C12" s="18" t="s">
        <v>21</v>
      </c>
      <c r="D12" s="19">
        <v>3000</v>
      </c>
      <c r="E12" s="19">
        <v>4000</v>
      </c>
      <c r="F12" s="20">
        <f t="shared" si="3"/>
        <v>0.33333333333333331</v>
      </c>
      <c r="G12" s="19">
        <f t="shared" si="1"/>
        <v>1000</v>
      </c>
      <c r="H12" s="1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6"/>
      <c r="Y12" s="6"/>
    </row>
    <row r="13" spans="1:25" ht="14.25" customHeight="1">
      <c r="A13" s="16"/>
      <c r="B13" s="28" t="s">
        <v>22</v>
      </c>
      <c r="C13" s="22" t="s">
        <v>23</v>
      </c>
      <c r="D13" s="19">
        <v>2500</v>
      </c>
      <c r="E13" s="19">
        <v>3000</v>
      </c>
      <c r="F13" s="20">
        <f t="shared" si="3"/>
        <v>0.2</v>
      </c>
      <c r="G13" s="19">
        <f t="shared" si="1"/>
        <v>500</v>
      </c>
      <c r="H13" s="1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6"/>
      <c r="Y13" s="6"/>
    </row>
    <row r="14" spans="1:25" ht="12.75" customHeight="1">
      <c r="A14" s="16"/>
      <c r="B14" s="17" t="s">
        <v>24</v>
      </c>
      <c r="C14" s="18" t="s">
        <v>25</v>
      </c>
      <c r="D14" s="19">
        <v>4000</v>
      </c>
      <c r="E14" s="19">
        <v>5000</v>
      </c>
      <c r="F14" s="20">
        <f t="shared" si="3"/>
        <v>0.25</v>
      </c>
      <c r="G14" s="19">
        <f t="shared" si="1"/>
        <v>1000</v>
      </c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6"/>
      <c r="Y14" s="6"/>
    </row>
    <row r="15" spans="1:25" ht="12.75" customHeight="1">
      <c r="A15" s="16"/>
      <c r="B15" s="17" t="s">
        <v>26</v>
      </c>
      <c r="C15" s="18" t="s">
        <v>27</v>
      </c>
      <c r="D15" s="19">
        <v>3500</v>
      </c>
      <c r="E15" s="19">
        <v>3500</v>
      </c>
      <c r="F15" s="20">
        <f t="shared" si="3"/>
        <v>0</v>
      </c>
      <c r="G15" s="19">
        <f t="shared" si="1"/>
        <v>0</v>
      </c>
      <c r="H15" s="1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6"/>
      <c r="Y15" s="6"/>
    </row>
    <row r="16" spans="1:25" ht="12.75" customHeight="1">
      <c r="A16" s="16"/>
      <c r="B16" s="17" t="s">
        <v>28</v>
      </c>
      <c r="C16" s="18" t="s">
        <v>29</v>
      </c>
      <c r="D16" s="19">
        <v>22000</v>
      </c>
      <c r="E16" s="19">
        <v>22000</v>
      </c>
      <c r="F16" s="20">
        <f t="shared" si="3"/>
        <v>0</v>
      </c>
      <c r="G16" s="19">
        <f t="shared" si="1"/>
        <v>0</v>
      </c>
      <c r="H16" s="2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6"/>
      <c r="Y16" s="6"/>
    </row>
    <row r="17" spans="1:25" ht="12.75" customHeight="1">
      <c r="A17" s="16"/>
      <c r="B17" s="17" t="s">
        <v>30</v>
      </c>
      <c r="C17" s="22" t="s">
        <v>31</v>
      </c>
      <c r="D17" s="19">
        <v>5000</v>
      </c>
      <c r="E17" s="19">
        <v>5000</v>
      </c>
      <c r="F17" s="20">
        <f t="shared" si="3"/>
        <v>0</v>
      </c>
      <c r="G17" s="19">
        <f t="shared" si="1"/>
        <v>0</v>
      </c>
      <c r="H17" s="1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6"/>
      <c r="Y17" s="6"/>
    </row>
    <row r="18" spans="1:25" ht="12.75" customHeight="1">
      <c r="A18" s="16"/>
      <c r="B18" s="26"/>
      <c r="C18" s="18" t="s">
        <v>32</v>
      </c>
      <c r="D18" s="19">
        <v>21370.440000000002</v>
      </c>
      <c r="E18" s="19" t="s">
        <v>33</v>
      </c>
      <c r="F18" s="20"/>
      <c r="G18" s="19"/>
      <c r="H18" s="1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6"/>
      <c r="Y18" s="6"/>
    </row>
    <row r="19" spans="1:25" ht="12.75" customHeight="1">
      <c r="A19" s="16"/>
      <c r="B19" s="17" t="s">
        <v>34</v>
      </c>
      <c r="C19" s="18" t="s">
        <v>35</v>
      </c>
      <c r="D19" s="19">
        <v>63063</v>
      </c>
      <c r="E19" s="19">
        <v>65270.2</v>
      </c>
      <c r="F19" s="20">
        <f t="shared" ref="F19:F21" si="4">(E19-D19)/D19</f>
        <v>3.4999920714206385E-2</v>
      </c>
      <c r="G19" s="19">
        <f t="shared" ref="G19:G188" si="5">E19-D19</f>
        <v>2207.1999999999971</v>
      </c>
      <c r="H19" s="16"/>
      <c r="I19" s="1"/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6"/>
      <c r="Y19" s="6"/>
    </row>
    <row r="20" spans="1:25" ht="12.75" customHeight="1">
      <c r="A20" s="16"/>
      <c r="B20" s="17" t="s">
        <v>36</v>
      </c>
      <c r="C20" s="18" t="s">
        <v>15</v>
      </c>
      <c r="D20" s="19">
        <v>750</v>
      </c>
      <c r="E20" s="19">
        <v>1000</v>
      </c>
      <c r="F20" s="20">
        <f t="shared" si="4"/>
        <v>0.33333333333333331</v>
      </c>
      <c r="G20" s="19">
        <f t="shared" si="5"/>
        <v>250</v>
      </c>
      <c r="H20" s="16"/>
      <c r="I20" s="1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6"/>
      <c r="Y20" s="6"/>
    </row>
    <row r="21" spans="1:25" ht="12.75" customHeight="1">
      <c r="A21" s="16"/>
      <c r="B21" s="24"/>
      <c r="C21" s="22" t="s">
        <v>16</v>
      </c>
      <c r="D21" s="19">
        <f t="shared" ref="D21:E21" si="6">SUM(D11:D20)</f>
        <v>127183.44</v>
      </c>
      <c r="E21" s="19">
        <f t="shared" si="6"/>
        <v>111270.2</v>
      </c>
      <c r="F21" s="20">
        <f t="shared" si="4"/>
        <v>-0.12512037730698278</v>
      </c>
      <c r="G21" s="19">
        <f t="shared" si="5"/>
        <v>-15913.240000000005</v>
      </c>
      <c r="H21" s="16"/>
      <c r="I21" s="25"/>
      <c r="J21" s="30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6"/>
      <c r="Y21" s="6"/>
    </row>
    <row r="22" spans="1:25" ht="12.75" customHeight="1">
      <c r="A22" s="16"/>
      <c r="B22" s="26" t="s">
        <v>37</v>
      </c>
      <c r="C22" s="27"/>
      <c r="D22" s="19"/>
      <c r="E22" s="19"/>
      <c r="F22" s="20"/>
      <c r="G22" s="19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6"/>
      <c r="Y22" s="6"/>
    </row>
    <row r="23" spans="1:25" ht="12.75" customHeight="1">
      <c r="A23" s="16"/>
      <c r="B23" s="17" t="s">
        <v>38</v>
      </c>
      <c r="C23" s="18" t="s">
        <v>39</v>
      </c>
      <c r="D23" s="19">
        <v>150</v>
      </c>
      <c r="E23" s="19">
        <v>150</v>
      </c>
      <c r="F23" s="20">
        <f t="shared" ref="F23:F25" si="7">(E23-D23)/D23</f>
        <v>0</v>
      </c>
      <c r="G23" s="19">
        <f t="shared" si="5"/>
        <v>0</v>
      </c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6"/>
      <c r="Y23" s="6"/>
    </row>
    <row r="24" spans="1:25" ht="12.75" customHeight="1">
      <c r="A24" s="16"/>
      <c r="B24" s="17" t="s">
        <v>40</v>
      </c>
      <c r="C24" s="18" t="s">
        <v>41</v>
      </c>
      <c r="D24" s="19">
        <v>5000</v>
      </c>
      <c r="E24" s="19">
        <v>5000</v>
      </c>
      <c r="F24" s="20">
        <f t="shared" si="7"/>
        <v>0</v>
      </c>
      <c r="G24" s="19">
        <f t="shared" si="5"/>
        <v>0</v>
      </c>
      <c r="H24" s="16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6"/>
      <c r="Y24" s="6"/>
    </row>
    <row r="25" spans="1:25" ht="12.75" customHeight="1">
      <c r="A25" s="16"/>
      <c r="B25" s="17"/>
      <c r="C25" s="17" t="s">
        <v>16</v>
      </c>
      <c r="D25" s="19">
        <f t="shared" ref="D25:E25" si="8">SUM(D23:D24)</f>
        <v>5150</v>
      </c>
      <c r="E25" s="19">
        <f t="shared" si="8"/>
        <v>5150</v>
      </c>
      <c r="F25" s="20">
        <f t="shared" si="7"/>
        <v>0</v>
      </c>
      <c r="G25" s="19">
        <f t="shared" si="5"/>
        <v>0</v>
      </c>
      <c r="H25" s="33"/>
      <c r="I25" s="34"/>
      <c r="J25" s="3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6"/>
      <c r="Y25" s="6"/>
    </row>
    <row r="26" spans="1:25" ht="12.75" customHeight="1">
      <c r="A26" s="16"/>
      <c r="B26" s="26" t="s">
        <v>42</v>
      </c>
      <c r="C26" s="27"/>
      <c r="D26" s="19"/>
      <c r="E26" s="19"/>
      <c r="F26" s="20"/>
      <c r="G26" s="19"/>
      <c r="H26" s="16"/>
      <c r="I26" s="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6"/>
      <c r="Y26" s="6"/>
    </row>
    <row r="27" spans="1:25" ht="12.75" customHeight="1">
      <c r="A27" s="16"/>
      <c r="B27" s="17" t="s">
        <v>43</v>
      </c>
      <c r="C27" s="22" t="s">
        <v>44</v>
      </c>
      <c r="D27" s="19">
        <v>13767.495000000001</v>
      </c>
      <c r="E27" s="19">
        <v>14868.9</v>
      </c>
      <c r="F27" s="20">
        <f t="shared" ref="F27:F29" si="9">(E27-D27)/D27</f>
        <v>8.0000392228215714E-2</v>
      </c>
      <c r="G27" s="19">
        <f t="shared" si="5"/>
        <v>1101.4049999999988</v>
      </c>
      <c r="H27" s="16"/>
      <c r="I27" s="31"/>
      <c r="J27" s="13"/>
      <c r="K27" s="3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6"/>
      <c r="Y27" s="6"/>
    </row>
    <row r="28" spans="1:25" ht="12.75" customHeight="1">
      <c r="A28" s="16"/>
      <c r="B28" s="17" t="s">
        <v>45</v>
      </c>
      <c r="C28" s="22" t="s">
        <v>46</v>
      </c>
      <c r="D28" s="19">
        <v>4791.25</v>
      </c>
      <c r="E28" s="19">
        <v>4900</v>
      </c>
      <c r="F28" s="20">
        <f t="shared" si="9"/>
        <v>2.269762588051135E-2</v>
      </c>
      <c r="G28" s="19">
        <f t="shared" si="5"/>
        <v>108.75</v>
      </c>
      <c r="H28" s="16"/>
      <c r="I28" s="13"/>
      <c r="J28" s="32"/>
      <c r="K28" s="3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6"/>
      <c r="Y28" s="6"/>
    </row>
    <row r="29" spans="1:25" ht="12.75" customHeight="1">
      <c r="A29" s="16"/>
      <c r="B29" s="24" t="s">
        <v>47</v>
      </c>
      <c r="C29" s="18" t="s">
        <v>16</v>
      </c>
      <c r="D29" s="19">
        <f t="shared" ref="D29:E29" si="10">SUM(D27:D28)</f>
        <v>18558.745000000003</v>
      </c>
      <c r="E29" s="19">
        <f t="shared" si="10"/>
        <v>19768.900000000001</v>
      </c>
      <c r="F29" s="20">
        <f t="shared" si="9"/>
        <v>6.5206725993594866E-2</v>
      </c>
      <c r="G29" s="19">
        <f t="shared" si="5"/>
        <v>1210.1549999999988</v>
      </c>
      <c r="H29" s="16"/>
      <c r="I29" s="34"/>
      <c r="J29" s="36"/>
      <c r="K29" s="36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6"/>
      <c r="Y29" s="6"/>
    </row>
    <row r="30" spans="1:25" ht="12.75" customHeight="1">
      <c r="A30" s="23"/>
      <c r="B30" s="26" t="s">
        <v>48</v>
      </c>
      <c r="C30" s="27"/>
      <c r="D30" s="19"/>
      <c r="E30" s="19"/>
      <c r="F30" s="20"/>
      <c r="G30" s="19"/>
      <c r="H30" s="16"/>
      <c r="I30" s="1"/>
      <c r="J30" s="32"/>
      <c r="K30" s="3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6"/>
      <c r="Y30" s="6"/>
    </row>
    <row r="31" spans="1:25" ht="12.75" customHeight="1">
      <c r="A31" s="16"/>
      <c r="B31" s="17" t="s">
        <v>49</v>
      </c>
      <c r="C31" s="37" t="s">
        <v>50</v>
      </c>
      <c r="D31" s="19">
        <v>3200</v>
      </c>
      <c r="E31" s="19">
        <v>3200</v>
      </c>
      <c r="F31" s="20">
        <f t="shared" ref="F31:F35" si="11">(E31-D31)/D31</f>
        <v>0</v>
      </c>
      <c r="G31" s="19">
        <f t="shared" si="5"/>
        <v>0</v>
      </c>
      <c r="H31" s="16"/>
      <c r="I31" s="1"/>
      <c r="J31" s="32"/>
      <c r="K31" s="3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6"/>
      <c r="Y31" s="6"/>
    </row>
    <row r="32" spans="1:25" ht="12.75" customHeight="1">
      <c r="A32" s="16"/>
      <c r="B32" s="17" t="s">
        <v>51</v>
      </c>
      <c r="C32" s="37" t="s">
        <v>52</v>
      </c>
      <c r="D32" s="19">
        <v>4800</v>
      </c>
      <c r="E32" s="19">
        <v>4800</v>
      </c>
      <c r="F32" s="20">
        <f t="shared" si="11"/>
        <v>0</v>
      </c>
      <c r="G32" s="19">
        <f t="shared" si="5"/>
        <v>0</v>
      </c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6"/>
      <c r="Y32" s="6"/>
    </row>
    <row r="33" spans="1:25" ht="12.75" customHeight="1">
      <c r="A33" s="16"/>
      <c r="B33" s="17" t="s">
        <v>53</v>
      </c>
      <c r="C33" s="37" t="s">
        <v>54</v>
      </c>
      <c r="D33" s="19">
        <v>12463</v>
      </c>
      <c r="E33" s="19">
        <v>12899.2</v>
      </c>
      <c r="F33" s="20">
        <f t="shared" si="11"/>
        <v>3.4999598812485017E-2</v>
      </c>
      <c r="G33" s="19">
        <f t="shared" si="5"/>
        <v>436.20000000000073</v>
      </c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6"/>
      <c r="Y33" s="6"/>
    </row>
    <row r="34" spans="1:25" ht="12.75" customHeight="1">
      <c r="A34" s="16"/>
      <c r="B34" s="17" t="s">
        <v>55</v>
      </c>
      <c r="C34" s="18" t="s">
        <v>15</v>
      </c>
      <c r="D34" s="19">
        <v>8800</v>
      </c>
      <c r="E34" s="19">
        <v>8800</v>
      </c>
      <c r="F34" s="20">
        <f t="shared" si="11"/>
        <v>0</v>
      </c>
      <c r="G34" s="19">
        <f t="shared" si="5"/>
        <v>0</v>
      </c>
      <c r="H34" s="16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6"/>
      <c r="Y34" s="6"/>
    </row>
    <row r="35" spans="1:25" ht="12.75" customHeight="1">
      <c r="A35" s="16"/>
      <c r="B35" s="24"/>
      <c r="C35" s="18" t="s">
        <v>16</v>
      </c>
      <c r="D35" s="19">
        <f t="shared" ref="D35:E35" si="12">SUM(D31:D34)</f>
        <v>29263</v>
      </c>
      <c r="E35" s="19">
        <f t="shared" si="12"/>
        <v>29699.200000000001</v>
      </c>
      <c r="F35" s="20">
        <f t="shared" si="11"/>
        <v>1.4906195537026304E-2</v>
      </c>
      <c r="G35" s="19">
        <f t="shared" si="5"/>
        <v>436.20000000000073</v>
      </c>
      <c r="H35" s="16"/>
      <c r="I35" s="34"/>
      <c r="J35" s="36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6"/>
      <c r="Y35" s="6"/>
    </row>
    <row r="36" spans="1:25" ht="12.75" customHeight="1">
      <c r="A36" s="16"/>
      <c r="B36" s="26" t="s">
        <v>56</v>
      </c>
      <c r="C36" s="27"/>
      <c r="D36" s="19"/>
      <c r="E36" s="19"/>
      <c r="F36" s="20"/>
      <c r="G36" s="19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6"/>
      <c r="Y36" s="6"/>
    </row>
    <row r="37" spans="1:25" ht="12.75" customHeight="1">
      <c r="A37" s="16"/>
      <c r="B37" s="17" t="s">
        <v>57</v>
      </c>
      <c r="C37" s="18" t="s">
        <v>58</v>
      </c>
      <c r="D37" s="19">
        <v>13767.5</v>
      </c>
      <c r="E37" s="19">
        <f>(D37*0.035)+D37</f>
        <v>14249.362499999999</v>
      </c>
      <c r="F37" s="20">
        <f t="shared" ref="F37:F42" si="13">(E37-D37)/D37</f>
        <v>3.4999999999999948E-2</v>
      </c>
      <c r="G37" s="19">
        <f t="shared" si="5"/>
        <v>481.86249999999927</v>
      </c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6"/>
      <c r="Y37" s="6"/>
    </row>
    <row r="38" spans="1:25" ht="12.75" customHeight="1">
      <c r="A38" s="16"/>
      <c r="B38" s="17" t="s">
        <v>59</v>
      </c>
      <c r="C38" s="22" t="s">
        <v>60</v>
      </c>
      <c r="D38" s="19">
        <v>1000</v>
      </c>
      <c r="E38" s="19">
        <v>1000</v>
      </c>
      <c r="F38" s="20">
        <f t="shared" si="13"/>
        <v>0</v>
      </c>
      <c r="G38" s="19">
        <f t="shared" si="5"/>
        <v>0</v>
      </c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6"/>
      <c r="Y38" s="6"/>
    </row>
    <row r="39" spans="1:25" ht="12.75" customHeight="1">
      <c r="A39" s="16"/>
      <c r="B39" s="17" t="s">
        <v>61</v>
      </c>
      <c r="C39" s="18" t="s">
        <v>15</v>
      </c>
      <c r="D39" s="19">
        <v>1642</v>
      </c>
      <c r="E39" s="19">
        <v>1842</v>
      </c>
      <c r="F39" s="20">
        <f t="shared" si="13"/>
        <v>0.1218026796589525</v>
      </c>
      <c r="G39" s="19">
        <f t="shared" si="5"/>
        <v>200</v>
      </c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6"/>
      <c r="Y39" s="6"/>
    </row>
    <row r="40" spans="1:25" ht="12.75" customHeight="1">
      <c r="A40" s="16"/>
      <c r="B40" s="28" t="s">
        <v>62</v>
      </c>
      <c r="C40" s="18" t="s">
        <v>63</v>
      </c>
      <c r="D40" s="19">
        <v>12000</v>
      </c>
      <c r="E40" s="19">
        <v>12000</v>
      </c>
      <c r="F40" s="20">
        <f t="shared" si="13"/>
        <v>0</v>
      </c>
      <c r="G40" s="19">
        <f t="shared" si="5"/>
        <v>0</v>
      </c>
      <c r="H40" s="16"/>
      <c r="I40" s="2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6"/>
      <c r="Y40" s="6"/>
    </row>
    <row r="41" spans="1:25" ht="12.75" customHeight="1">
      <c r="A41" s="16"/>
      <c r="B41" s="28" t="s">
        <v>64</v>
      </c>
      <c r="C41" s="18" t="s">
        <v>65</v>
      </c>
      <c r="D41" s="19">
        <v>2200</v>
      </c>
      <c r="E41" s="19">
        <v>2720</v>
      </c>
      <c r="F41" s="20">
        <f t="shared" si="13"/>
        <v>0.23636363636363636</v>
      </c>
      <c r="G41" s="19">
        <f t="shared" si="5"/>
        <v>520</v>
      </c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6"/>
      <c r="Y41" s="6"/>
    </row>
    <row r="42" spans="1:25" ht="12.75" customHeight="1">
      <c r="A42" s="16"/>
      <c r="B42" s="24"/>
      <c r="C42" s="22" t="s">
        <v>16</v>
      </c>
      <c r="D42" s="19">
        <f t="shared" ref="D42:E42" si="14">SUM(D37:D41)</f>
        <v>30609.5</v>
      </c>
      <c r="E42" s="19">
        <f t="shared" si="14"/>
        <v>31811.362499999999</v>
      </c>
      <c r="F42" s="20">
        <f t="shared" si="13"/>
        <v>3.926436237115926E-2</v>
      </c>
      <c r="G42" s="19">
        <f t="shared" si="5"/>
        <v>1201.8624999999993</v>
      </c>
      <c r="H42" s="1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6"/>
      <c r="Y42" s="6"/>
    </row>
    <row r="43" spans="1:25" ht="12.75" customHeight="1">
      <c r="A43" s="16"/>
      <c r="B43" s="26" t="s">
        <v>66</v>
      </c>
      <c r="C43" s="27"/>
      <c r="D43" s="19"/>
      <c r="E43" s="19"/>
      <c r="F43" s="20"/>
      <c r="G43" s="19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6"/>
      <c r="Y43" s="6"/>
    </row>
    <row r="44" spans="1:25" ht="12.75" customHeight="1">
      <c r="A44" s="16"/>
      <c r="B44" s="17" t="s">
        <v>67</v>
      </c>
      <c r="C44" s="18" t="s">
        <v>58</v>
      </c>
      <c r="D44" s="19">
        <v>13767.5</v>
      </c>
      <c r="E44" s="19">
        <f>(D44*0.035)+D44</f>
        <v>14249.362499999999</v>
      </c>
      <c r="F44" s="20">
        <f t="shared" ref="F44:F47" si="15">(E44-D44)/D44</f>
        <v>3.4999999999999948E-2</v>
      </c>
      <c r="G44" s="19">
        <f t="shared" si="5"/>
        <v>481.86249999999927</v>
      </c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6"/>
      <c r="Y44" s="6"/>
    </row>
    <row r="45" spans="1:25" ht="12.75" customHeight="1">
      <c r="A45" s="16"/>
      <c r="B45" s="17" t="s">
        <v>68</v>
      </c>
      <c r="C45" s="18" t="s">
        <v>15</v>
      </c>
      <c r="D45" s="19">
        <v>8869.25</v>
      </c>
      <c r="E45" s="19">
        <f>D45+122</f>
        <v>8991.25</v>
      </c>
      <c r="F45" s="20">
        <f t="shared" si="15"/>
        <v>1.3755390816585394E-2</v>
      </c>
      <c r="G45" s="19">
        <f t="shared" si="5"/>
        <v>122</v>
      </c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6"/>
      <c r="Y45" s="6"/>
    </row>
    <row r="46" spans="1:25" ht="12.75" customHeight="1">
      <c r="A46" s="16"/>
      <c r="B46" s="17" t="s">
        <v>69</v>
      </c>
      <c r="C46" s="18" t="s">
        <v>70</v>
      </c>
      <c r="D46" s="19">
        <v>2500</v>
      </c>
      <c r="E46" s="19">
        <v>2500</v>
      </c>
      <c r="F46" s="20">
        <f t="shared" si="15"/>
        <v>0</v>
      </c>
      <c r="G46" s="19">
        <f t="shared" si="5"/>
        <v>0</v>
      </c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6"/>
      <c r="Y46" s="6"/>
    </row>
    <row r="47" spans="1:25" ht="12.75" customHeight="1">
      <c r="A47" s="16"/>
      <c r="B47" s="17"/>
      <c r="C47" s="18" t="s">
        <v>16</v>
      </c>
      <c r="D47" s="19">
        <f t="shared" ref="D47:E47" si="16">SUM(D44:D46)</f>
        <v>25136.75</v>
      </c>
      <c r="E47" s="19">
        <f t="shared" si="16"/>
        <v>25740.612499999999</v>
      </c>
      <c r="F47" s="20">
        <f t="shared" si="15"/>
        <v>2.4023093677583589E-2</v>
      </c>
      <c r="G47" s="19">
        <f t="shared" si="5"/>
        <v>603.86249999999927</v>
      </c>
      <c r="H47" s="16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6"/>
      <c r="Y47" s="6"/>
    </row>
    <row r="48" spans="1:25" ht="12.75" customHeight="1">
      <c r="A48" s="23"/>
      <c r="B48" s="26" t="s">
        <v>71</v>
      </c>
      <c r="C48" s="27"/>
      <c r="D48" s="19"/>
      <c r="E48" s="19"/>
      <c r="F48" s="20"/>
      <c r="G48" s="19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6"/>
      <c r="Y48" s="6"/>
    </row>
    <row r="49" spans="1:25" ht="12.75" customHeight="1">
      <c r="A49" s="16"/>
      <c r="B49" s="17" t="s">
        <v>72</v>
      </c>
      <c r="C49" s="18" t="s">
        <v>73</v>
      </c>
      <c r="D49" s="19">
        <v>5000</v>
      </c>
      <c r="E49" s="19">
        <v>6000</v>
      </c>
      <c r="F49" s="20">
        <f t="shared" ref="F49:F50" si="17">(E49-D49)/D49</f>
        <v>0.2</v>
      </c>
      <c r="G49" s="19">
        <f t="shared" si="5"/>
        <v>1000</v>
      </c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6"/>
      <c r="Y49" s="6"/>
    </row>
    <row r="50" spans="1:25" ht="12.75" customHeight="1">
      <c r="A50" s="16"/>
      <c r="B50" s="17"/>
      <c r="C50" s="18" t="s">
        <v>16</v>
      </c>
      <c r="D50" s="19">
        <f t="shared" ref="D50:E50" si="18">SUM(D49)</f>
        <v>5000</v>
      </c>
      <c r="E50" s="19">
        <f t="shared" si="18"/>
        <v>6000</v>
      </c>
      <c r="F50" s="20">
        <f t="shared" si="17"/>
        <v>0.2</v>
      </c>
      <c r="G50" s="19">
        <f t="shared" si="5"/>
        <v>1000</v>
      </c>
      <c r="H50" s="16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6"/>
      <c r="Y50" s="6"/>
    </row>
    <row r="51" spans="1:25" ht="12.75" customHeight="1">
      <c r="A51" s="23"/>
      <c r="B51" s="26" t="s">
        <v>74</v>
      </c>
      <c r="C51" s="27"/>
      <c r="D51" s="19"/>
      <c r="E51" s="19"/>
      <c r="F51" s="20"/>
      <c r="G51" s="19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6"/>
      <c r="Y51" s="6"/>
    </row>
    <row r="52" spans="1:25" ht="12.75" customHeight="1">
      <c r="A52" s="16"/>
      <c r="B52" s="17" t="s">
        <v>75</v>
      </c>
      <c r="C52" s="18" t="s">
        <v>76</v>
      </c>
      <c r="D52" s="19">
        <v>14703.25</v>
      </c>
      <c r="E52" s="19">
        <v>25000</v>
      </c>
      <c r="F52" s="20">
        <f t="shared" ref="F52:F56" si="19">(E52-D52)/D52</f>
        <v>0.70030435447945183</v>
      </c>
      <c r="G52" s="19">
        <f t="shared" si="5"/>
        <v>10296.75</v>
      </c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6"/>
      <c r="Y52" s="6"/>
    </row>
    <row r="53" spans="1:25" ht="12.75" customHeight="1">
      <c r="A53" s="16"/>
      <c r="B53" s="17"/>
      <c r="C53" s="18" t="s">
        <v>77</v>
      </c>
      <c r="D53" s="19">
        <v>400</v>
      </c>
      <c r="E53" s="19">
        <v>400</v>
      </c>
      <c r="F53" s="20">
        <f t="shared" si="19"/>
        <v>0</v>
      </c>
      <c r="G53" s="19">
        <f t="shared" si="5"/>
        <v>0</v>
      </c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6"/>
      <c r="Y53" s="6"/>
    </row>
    <row r="54" spans="1:25" ht="12.75" customHeight="1">
      <c r="A54" s="16"/>
      <c r="B54" s="17" t="s">
        <v>78</v>
      </c>
      <c r="C54" s="18" t="s">
        <v>15</v>
      </c>
      <c r="D54" s="19">
        <v>1942</v>
      </c>
      <c r="E54" s="19">
        <v>1651.2</v>
      </c>
      <c r="F54" s="20">
        <f t="shared" si="19"/>
        <v>-0.14974253347064878</v>
      </c>
      <c r="G54" s="19">
        <f t="shared" si="5"/>
        <v>-290.79999999999995</v>
      </c>
      <c r="H54" s="1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6"/>
      <c r="Y54" s="6"/>
    </row>
    <row r="55" spans="1:25" ht="12.75" customHeight="1">
      <c r="A55" s="16"/>
      <c r="B55" s="17" t="s">
        <v>79</v>
      </c>
      <c r="C55" s="38" t="s">
        <v>80</v>
      </c>
      <c r="D55" s="19">
        <v>5451</v>
      </c>
      <c r="E55" s="19">
        <v>1845</v>
      </c>
      <c r="F55" s="20">
        <f t="shared" si="19"/>
        <v>-0.66152999449642269</v>
      </c>
      <c r="G55" s="19">
        <f t="shared" si="5"/>
        <v>-3606</v>
      </c>
      <c r="H55" s="1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6"/>
      <c r="Y55" s="6"/>
    </row>
    <row r="56" spans="1:25" ht="12.75" customHeight="1">
      <c r="A56" s="16"/>
      <c r="B56" s="24"/>
      <c r="C56" s="18" t="s">
        <v>16</v>
      </c>
      <c r="D56" s="19">
        <f t="shared" ref="D56:E56" si="20">SUM(D52:D55)</f>
        <v>22496.25</v>
      </c>
      <c r="E56" s="19">
        <f t="shared" si="20"/>
        <v>28896.2</v>
      </c>
      <c r="F56" s="20">
        <f t="shared" si="19"/>
        <v>0.28448963716174919</v>
      </c>
      <c r="G56" s="19">
        <f t="shared" si="5"/>
        <v>6399.9500000000007</v>
      </c>
      <c r="H56" s="1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6"/>
      <c r="Y56" s="6"/>
    </row>
    <row r="57" spans="1:25" ht="12.75" customHeight="1">
      <c r="A57" s="23"/>
      <c r="B57" s="26" t="s">
        <v>81</v>
      </c>
      <c r="C57" s="27"/>
      <c r="D57" s="19"/>
      <c r="E57" s="19"/>
      <c r="F57" s="20"/>
      <c r="G57" s="19"/>
      <c r="H57" s="1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6"/>
      <c r="Y57" s="6"/>
    </row>
    <row r="58" spans="1:25" ht="12.75" customHeight="1">
      <c r="A58" s="16"/>
      <c r="B58" s="17" t="s">
        <v>82</v>
      </c>
      <c r="C58" s="37" t="s">
        <v>50</v>
      </c>
      <c r="D58" s="19">
        <v>800</v>
      </c>
      <c r="E58" s="19">
        <v>800</v>
      </c>
      <c r="F58" s="20">
        <f t="shared" ref="F58:F61" si="21">(E58-D58)/D58</f>
        <v>0</v>
      </c>
      <c r="G58" s="19">
        <f t="shared" si="5"/>
        <v>0</v>
      </c>
      <c r="H58" s="1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6"/>
      <c r="Y58" s="6"/>
    </row>
    <row r="59" spans="1:25" ht="12.75" customHeight="1">
      <c r="A59" s="16"/>
      <c r="B59" s="17" t="s">
        <v>83</v>
      </c>
      <c r="C59" s="37" t="s">
        <v>52</v>
      </c>
      <c r="D59" s="19">
        <v>1000</v>
      </c>
      <c r="E59" s="19">
        <v>1000</v>
      </c>
      <c r="F59" s="20">
        <f t="shared" si="21"/>
        <v>0</v>
      </c>
      <c r="G59" s="19">
        <f t="shared" si="5"/>
        <v>0</v>
      </c>
      <c r="H59" s="1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6"/>
      <c r="Y59" s="6"/>
    </row>
    <row r="60" spans="1:25" ht="12.75" customHeight="1">
      <c r="A60" s="16"/>
      <c r="B60" s="17" t="s">
        <v>84</v>
      </c>
      <c r="C60" s="18" t="s">
        <v>15</v>
      </c>
      <c r="D60" s="19">
        <v>500</v>
      </c>
      <c r="E60" s="19">
        <v>500</v>
      </c>
      <c r="F60" s="20">
        <f t="shared" si="21"/>
        <v>0</v>
      </c>
      <c r="G60" s="19">
        <f t="shared" si="5"/>
        <v>0</v>
      </c>
      <c r="H60" s="3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6"/>
      <c r="Y60" s="6"/>
    </row>
    <row r="61" spans="1:25" ht="12.75" customHeight="1">
      <c r="A61" s="16"/>
      <c r="B61" s="24"/>
      <c r="C61" s="18" t="s">
        <v>16</v>
      </c>
      <c r="D61" s="19">
        <f t="shared" ref="D61:E61" si="22">SUM(D58:D60)</f>
        <v>2300</v>
      </c>
      <c r="E61" s="19">
        <f t="shared" si="22"/>
        <v>2300</v>
      </c>
      <c r="F61" s="20">
        <f t="shared" si="21"/>
        <v>0</v>
      </c>
      <c r="G61" s="19">
        <f t="shared" si="5"/>
        <v>0</v>
      </c>
      <c r="H61" s="16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6"/>
      <c r="Y61" s="6"/>
    </row>
    <row r="62" spans="1:25" ht="12.75" customHeight="1">
      <c r="A62" s="23"/>
      <c r="B62" s="26" t="s">
        <v>85</v>
      </c>
      <c r="C62" s="27"/>
      <c r="D62" s="19"/>
      <c r="E62" s="19"/>
      <c r="F62" s="20"/>
      <c r="G62" s="19"/>
      <c r="H62" s="1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6"/>
      <c r="Y62" s="6"/>
    </row>
    <row r="63" spans="1:25" ht="12.75" customHeight="1">
      <c r="A63" s="16"/>
      <c r="B63" s="17" t="s">
        <v>86</v>
      </c>
      <c r="C63" s="22" t="s">
        <v>87</v>
      </c>
      <c r="D63" s="19">
        <v>10000</v>
      </c>
      <c r="E63" s="19">
        <v>15000</v>
      </c>
      <c r="F63" s="20">
        <f t="shared" ref="F63:F69" si="23">(E63-D63)/D63</f>
        <v>0.5</v>
      </c>
      <c r="G63" s="19">
        <f t="shared" si="5"/>
        <v>5000</v>
      </c>
      <c r="H63" s="1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6"/>
      <c r="Y63" s="6"/>
    </row>
    <row r="64" spans="1:25" ht="12.75" customHeight="1">
      <c r="A64" s="16"/>
      <c r="B64" s="17" t="s">
        <v>88</v>
      </c>
      <c r="C64" s="18" t="s">
        <v>89</v>
      </c>
      <c r="D64" s="19">
        <v>40000</v>
      </c>
      <c r="E64" s="19">
        <v>41000</v>
      </c>
      <c r="F64" s="20">
        <f t="shared" si="23"/>
        <v>2.5000000000000001E-2</v>
      </c>
      <c r="G64" s="19">
        <f t="shared" si="5"/>
        <v>1000</v>
      </c>
      <c r="H64" s="3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6"/>
      <c r="Y64" s="6"/>
    </row>
    <row r="65" spans="1:25" ht="12.75" customHeight="1">
      <c r="A65" s="16"/>
      <c r="B65" s="17" t="s">
        <v>90</v>
      </c>
      <c r="C65" s="18" t="s">
        <v>91</v>
      </c>
      <c r="D65" s="19">
        <v>7000</v>
      </c>
      <c r="E65" s="19">
        <v>7000</v>
      </c>
      <c r="F65" s="20">
        <f t="shared" si="23"/>
        <v>0</v>
      </c>
      <c r="G65" s="19">
        <f t="shared" si="5"/>
        <v>0</v>
      </c>
      <c r="H65" s="1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6"/>
      <c r="Y65" s="6"/>
    </row>
    <row r="66" spans="1:25" ht="12.75" customHeight="1">
      <c r="A66" s="16"/>
      <c r="B66" s="17" t="s">
        <v>92</v>
      </c>
      <c r="C66" s="18" t="s">
        <v>93</v>
      </c>
      <c r="D66" s="19">
        <v>5834.95</v>
      </c>
      <c r="E66" s="19">
        <v>6039.17</v>
      </c>
      <c r="F66" s="20">
        <f t="shared" si="23"/>
        <v>3.4999443011508286E-2</v>
      </c>
      <c r="G66" s="19">
        <f t="shared" si="5"/>
        <v>204.22000000000025</v>
      </c>
      <c r="H66" s="1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6"/>
      <c r="Y66" s="6"/>
    </row>
    <row r="67" spans="1:25" ht="14.25" customHeight="1">
      <c r="A67" s="16"/>
      <c r="B67" s="17" t="s">
        <v>94</v>
      </c>
      <c r="C67" s="22" t="s">
        <v>95</v>
      </c>
      <c r="D67" s="19">
        <v>3500</v>
      </c>
      <c r="E67" s="19">
        <v>3500</v>
      </c>
      <c r="F67" s="20">
        <f t="shared" si="23"/>
        <v>0</v>
      </c>
      <c r="G67" s="19">
        <f t="shared" si="5"/>
        <v>0</v>
      </c>
      <c r="H67" s="1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6"/>
      <c r="Y67" s="6"/>
    </row>
    <row r="68" spans="1:25" ht="12.75" customHeight="1">
      <c r="A68" s="16"/>
      <c r="B68" s="17" t="s">
        <v>96</v>
      </c>
      <c r="C68" s="22" t="s">
        <v>97</v>
      </c>
      <c r="D68" s="19">
        <v>900</v>
      </c>
      <c r="E68" s="19">
        <v>900</v>
      </c>
      <c r="F68" s="20">
        <f t="shared" si="23"/>
        <v>0</v>
      </c>
      <c r="G68" s="19">
        <f t="shared" si="5"/>
        <v>0</v>
      </c>
      <c r="H68" s="1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6"/>
      <c r="Y68" s="6"/>
    </row>
    <row r="69" spans="1:25" ht="12.75" customHeight="1">
      <c r="A69" s="16"/>
      <c r="B69" s="17"/>
      <c r="C69" s="18" t="s">
        <v>16</v>
      </c>
      <c r="D69" s="19">
        <f t="shared" ref="D69:E69" si="24">SUM(D63:D68)</f>
        <v>67234.95</v>
      </c>
      <c r="E69" s="19">
        <f t="shared" si="24"/>
        <v>73439.17</v>
      </c>
      <c r="F69" s="20">
        <f t="shared" si="23"/>
        <v>9.2276710252629054E-2</v>
      </c>
      <c r="G69" s="19">
        <f t="shared" si="5"/>
        <v>6204.2200000000012</v>
      </c>
      <c r="H69" s="16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6"/>
      <c r="Y69" s="6"/>
    </row>
    <row r="70" spans="1:25" ht="12.75" customHeight="1">
      <c r="A70" s="23"/>
      <c r="B70" s="26" t="s">
        <v>98</v>
      </c>
      <c r="C70" s="27"/>
      <c r="D70" s="19"/>
      <c r="E70" s="19"/>
      <c r="F70" s="20"/>
      <c r="G70" s="19"/>
      <c r="H70" s="1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6"/>
      <c r="Y70" s="6"/>
    </row>
    <row r="71" spans="1:25" ht="12.75" customHeight="1">
      <c r="A71" s="16"/>
      <c r="B71" s="17" t="s">
        <v>99</v>
      </c>
      <c r="C71" s="18" t="s">
        <v>100</v>
      </c>
      <c r="D71" s="19">
        <v>750</v>
      </c>
      <c r="E71" s="19">
        <v>750</v>
      </c>
      <c r="F71" s="20">
        <f t="shared" ref="F71:F73" si="25">(E71-D71)/D71</f>
        <v>0</v>
      </c>
      <c r="G71" s="19">
        <f t="shared" si="5"/>
        <v>0</v>
      </c>
      <c r="H71" s="1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"/>
      <c r="Y71" s="6"/>
    </row>
    <row r="72" spans="1:25" ht="12.75" customHeight="1">
      <c r="A72" s="16"/>
      <c r="B72" s="24"/>
      <c r="C72" s="18" t="s">
        <v>16</v>
      </c>
      <c r="D72" s="19">
        <f t="shared" ref="D72:E72" si="26">SUM(D71)</f>
        <v>750</v>
      </c>
      <c r="E72" s="19">
        <f t="shared" si="26"/>
        <v>750</v>
      </c>
      <c r="F72" s="20">
        <f t="shared" si="25"/>
        <v>0</v>
      </c>
      <c r="G72" s="19">
        <f t="shared" si="5"/>
        <v>0</v>
      </c>
      <c r="H72" s="16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6"/>
      <c r="Y72" s="6"/>
    </row>
    <row r="73" spans="1:25" ht="12.75" customHeight="1">
      <c r="A73" s="9"/>
      <c r="B73" s="39" t="s">
        <v>101</v>
      </c>
      <c r="C73" s="40"/>
      <c r="D73" s="41">
        <f t="shared" ref="D73:E73" si="27">SUM(D9,D21,D25,D29,D35,D42,D47,D50,D56,D61,D69,D72)</f>
        <v>333862.63500000001</v>
      </c>
      <c r="E73" s="41">
        <f t="shared" si="27"/>
        <v>335005.64500000002</v>
      </c>
      <c r="F73" s="42">
        <f t="shared" si="25"/>
        <v>3.4235936585117087E-3</v>
      </c>
      <c r="G73" s="41">
        <f t="shared" si="5"/>
        <v>1143.0100000000093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43"/>
      <c r="Y73" s="43"/>
    </row>
    <row r="74" spans="1:25" ht="12.75" customHeight="1">
      <c r="A74" s="23"/>
      <c r="B74" s="27"/>
      <c r="C74" s="27"/>
      <c r="D74" s="19"/>
      <c r="E74" s="19"/>
      <c r="F74" s="20"/>
      <c r="G74" s="19"/>
      <c r="H74" s="1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"/>
      <c r="Y74" s="6"/>
    </row>
    <row r="75" spans="1:25" ht="12.75" customHeight="1">
      <c r="A75" s="300" t="s">
        <v>102</v>
      </c>
      <c r="B75" s="301"/>
      <c r="C75" s="301"/>
      <c r="D75" s="19"/>
      <c r="E75" s="19"/>
      <c r="F75" s="20"/>
      <c r="G75" s="19"/>
      <c r="H75" s="1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6"/>
      <c r="Y75" s="6"/>
    </row>
    <row r="76" spans="1:25" ht="12.75" customHeight="1">
      <c r="A76" s="16"/>
      <c r="B76" s="24"/>
      <c r="C76" s="18" t="s">
        <v>103</v>
      </c>
      <c r="D76" s="19">
        <v>99705.98</v>
      </c>
      <c r="E76" s="19">
        <v>104692.07</v>
      </c>
      <c r="F76" s="20">
        <f t="shared" ref="F76:F78" si="28">(E76-D76)/D76</f>
        <v>5.0007933325563934E-2</v>
      </c>
      <c r="G76" s="19">
        <f t="shared" si="5"/>
        <v>4986.0900000000111</v>
      </c>
      <c r="H76" s="1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6"/>
      <c r="Y76" s="6"/>
    </row>
    <row r="77" spans="1:25" ht="12.75" customHeight="1">
      <c r="A77" s="16"/>
      <c r="B77" s="24" t="s">
        <v>104</v>
      </c>
      <c r="C77" s="18" t="s">
        <v>105</v>
      </c>
      <c r="D77" s="19">
        <v>300</v>
      </c>
      <c r="E77" s="19">
        <v>300</v>
      </c>
      <c r="F77" s="20">
        <f t="shared" si="28"/>
        <v>0</v>
      </c>
      <c r="G77" s="19">
        <f t="shared" si="5"/>
        <v>0</v>
      </c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6"/>
      <c r="Y77" s="6"/>
    </row>
    <row r="78" spans="1:25" ht="12.75" customHeight="1">
      <c r="A78" s="16"/>
      <c r="B78" s="17"/>
      <c r="C78" s="18" t="s">
        <v>16</v>
      </c>
      <c r="D78" s="19">
        <f t="shared" ref="D78:E78" si="29">SUM(D76:D77)</f>
        <v>100005.98</v>
      </c>
      <c r="E78" s="19">
        <f t="shared" si="29"/>
        <v>104992.07</v>
      </c>
      <c r="F78" s="20">
        <f t="shared" si="28"/>
        <v>4.9857918496474023E-2</v>
      </c>
      <c r="G78" s="19">
        <f t="shared" si="5"/>
        <v>4986.0900000000111</v>
      </c>
      <c r="H78" s="16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6"/>
      <c r="Y78" s="6"/>
    </row>
    <row r="79" spans="1:25" ht="12.75" customHeight="1">
      <c r="A79" s="16"/>
      <c r="B79" s="26" t="s">
        <v>106</v>
      </c>
      <c r="C79" s="27"/>
      <c r="D79" s="19"/>
      <c r="E79" s="19"/>
      <c r="F79" s="20"/>
      <c r="G79" s="19"/>
      <c r="H79" s="1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6"/>
      <c r="Y79" s="6"/>
    </row>
    <row r="80" spans="1:25" ht="12.75" customHeight="1">
      <c r="A80" s="16"/>
      <c r="B80" s="17" t="s">
        <v>107</v>
      </c>
      <c r="C80" s="18" t="s">
        <v>108</v>
      </c>
      <c r="D80" s="19">
        <v>5200</v>
      </c>
      <c r="E80" s="19">
        <v>5200</v>
      </c>
      <c r="F80" s="20">
        <f t="shared" ref="F80:F86" si="30">(E80-D80)/D80</f>
        <v>0</v>
      </c>
      <c r="G80" s="19">
        <f t="shared" si="5"/>
        <v>0</v>
      </c>
      <c r="H80" s="1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6"/>
      <c r="Y80" s="6"/>
    </row>
    <row r="81" spans="1:25" ht="12.75" customHeight="1">
      <c r="A81" s="16"/>
      <c r="B81" s="17"/>
      <c r="C81" s="18" t="s">
        <v>109</v>
      </c>
      <c r="D81" s="19">
        <v>500</v>
      </c>
      <c r="E81" s="19">
        <v>1000</v>
      </c>
      <c r="F81" s="20">
        <f t="shared" si="30"/>
        <v>1</v>
      </c>
      <c r="G81" s="19">
        <f t="shared" si="5"/>
        <v>500</v>
      </c>
      <c r="H81" s="1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6"/>
      <c r="Y81" s="6"/>
    </row>
    <row r="82" spans="1:25" ht="12.75" customHeight="1">
      <c r="A82" s="16"/>
      <c r="B82" s="17"/>
      <c r="C82" s="18" t="s">
        <v>110</v>
      </c>
      <c r="D82" s="19">
        <v>1000</v>
      </c>
      <c r="E82" s="19">
        <v>500</v>
      </c>
      <c r="F82" s="20">
        <f t="shared" si="30"/>
        <v>-0.5</v>
      </c>
      <c r="G82" s="19">
        <f t="shared" si="5"/>
        <v>-500</v>
      </c>
      <c r="H82" s="1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6"/>
      <c r="Y82" s="6"/>
    </row>
    <row r="83" spans="1:25" ht="12.75" customHeight="1">
      <c r="A83" s="16"/>
      <c r="B83" s="17"/>
      <c r="C83" s="18" t="s">
        <v>111</v>
      </c>
      <c r="D83" s="19">
        <v>3600</v>
      </c>
      <c r="E83" s="19">
        <v>0</v>
      </c>
      <c r="F83" s="20">
        <f t="shared" si="30"/>
        <v>-1</v>
      </c>
      <c r="G83" s="19">
        <f t="shared" si="5"/>
        <v>-3600</v>
      </c>
      <c r="H83" s="1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6"/>
      <c r="Y83" s="6"/>
    </row>
    <row r="84" spans="1:25" ht="12.75" customHeight="1">
      <c r="A84" s="16"/>
      <c r="B84" s="17" t="s">
        <v>112</v>
      </c>
      <c r="C84" s="18" t="s">
        <v>113</v>
      </c>
      <c r="D84" s="19">
        <v>18690</v>
      </c>
      <c r="E84" s="19">
        <v>25811.33</v>
      </c>
      <c r="F84" s="20">
        <f t="shared" si="30"/>
        <v>0.38102354200107019</v>
      </c>
      <c r="G84" s="19">
        <f t="shared" si="5"/>
        <v>7121.3300000000017</v>
      </c>
      <c r="H84" s="1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6"/>
      <c r="Y84" s="6"/>
    </row>
    <row r="85" spans="1:25" ht="12.75" customHeight="1">
      <c r="A85" s="16"/>
      <c r="B85" s="17" t="s">
        <v>114</v>
      </c>
      <c r="C85" s="18" t="s">
        <v>15</v>
      </c>
      <c r="D85" s="19">
        <v>23860</v>
      </c>
      <c r="E85" s="19">
        <v>29360</v>
      </c>
      <c r="F85" s="20">
        <f t="shared" si="30"/>
        <v>0.23051131601005867</v>
      </c>
      <c r="G85" s="19">
        <f t="shared" si="5"/>
        <v>5500</v>
      </c>
      <c r="H85" s="1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6"/>
      <c r="Y85" s="6"/>
    </row>
    <row r="86" spans="1:25" ht="12.75" customHeight="1">
      <c r="A86" s="23"/>
      <c r="B86" s="17"/>
      <c r="C86" s="18" t="s">
        <v>16</v>
      </c>
      <c r="D86" s="19">
        <f t="shared" ref="D86:E86" si="31">SUM(D80:D85)</f>
        <v>52850</v>
      </c>
      <c r="E86" s="19">
        <f t="shared" si="31"/>
        <v>61871.33</v>
      </c>
      <c r="F86" s="20">
        <f t="shared" si="30"/>
        <v>0.17069687795648064</v>
      </c>
      <c r="G86" s="19">
        <f t="shared" si="5"/>
        <v>9021.3300000000017</v>
      </c>
      <c r="H86" s="16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6"/>
      <c r="Y86" s="6"/>
    </row>
    <row r="87" spans="1:25" ht="12.75" customHeight="1">
      <c r="A87" s="16"/>
      <c r="B87" s="39" t="s">
        <v>115</v>
      </c>
      <c r="C87" s="18"/>
      <c r="D87" s="19"/>
      <c r="E87" s="19"/>
      <c r="F87" s="20"/>
      <c r="G87" s="19"/>
      <c r="H87" s="1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6"/>
      <c r="Y87" s="6"/>
    </row>
    <row r="88" spans="1:25" ht="12.75" customHeight="1">
      <c r="A88" s="16"/>
      <c r="B88" s="17"/>
      <c r="C88" s="22" t="s">
        <v>116</v>
      </c>
      <c r="D88" s="19">
        <v>2850</v>
      </c>
      <c r="E88" s="19">
        <v>2850</v>
      </c>
      <c r="F88" s="20">
        <f t="shared" ref="F88:F94" si="32">(E88-D88)/D88</f>
        <v>0</v>
      </c>
      <c r="G88" s="19">
        <f t="shared" si="5"/>
        <v>0</v>
      </c>
      <c r="H88" s="1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6"/>
      <c r="Y88" s="6"/>
    </row>
    <row r="89" spans="1:25" ht="12.75" customHeight="1">
      <c r="A89" s="16"/>
      <c r="B89" s="17"/>
      <c r="C89" s="18" t="s">
        <v>117</v>
      </c>
      <c r="D89" s="19">
        <v>500</v>
      </c>
      <c r="E89" s="19">
        <v>1000</v>
      </c>
      <c r="F89" s="20">
        <f t="shared" si="32"/>
        <v>1</v>
      </c>
      <c r="G89" s="19">
        <f t="shared" si="5"/>
        <v>500</v>
      </c>
      <c r="H89" s="1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6"/>
      <c r="Y89" s="6"/>
    </row>
    <row r="90" spans="1:25" ht="12.75" customHeight="1">
      <c r="A90" s="16"/>
      <c r="B90" s="17" t="s">
        <v>118</v>
      </c>
      <c r="C90" s="18" t="s">
        <v>119</v>
      </c>
      <c r="D90" s="19">
        <v>3605</v>
      </c>
      <c r="E90" s="19">
        <v>0</v>
      </c>
      <c r="F90" s="20">
        <f t="shared" si="32"/>
        <v>-1</v>
      </c>
      <c r="G90" s="19">
        <f t="shared" si="5"/>
        <v>-3605</v>
      </c>
      <c r="H90" s="1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6"/>
      <c r="Y90" s="6"/>
    </row>
    <row r="91" spans="1:25" ht="12.75" customHeight="1">
      <c r="A91" s="16"/>
      <c r="B91" s="17" t="s">
        <v>120</v>
      </c>
      <c r="C91" s="18" t="s">
        <v>121</v>
      </c>
      <c r="D91" s="19">
        <v>2500</v>
      </c>
      <c r="E91" s="19"/>
      <c r="F91" s="20">
        <f t="shared" si="32"/>
        <v>-1</v>
      </c>
      <c r="G91" s="19">
        <f t="shared" si="5"/>
        <v>-2500</v>
      </c>
      <c r="H91" s="1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6"/>
      <c r="Y91" s="6"/>
    </row>
    <row r="92" spans="1:25" ht="22.5" customHeight="1">
      <c r="A92" s="16"/>
      <c r="B92" s="17"/>
      <c r="C92" s="18" t="s">
        <v>122</v>
      </c>
      <c r="D92" s="19">
        <v>5000</v>
      </c>
      <c r="E92" s="19">
        <v>0</v>
      </c>
      <c r="F92" s="20">
        <f t="shared" si="32"/>
        <v>-1</v>
      </c>
      <c r="G92" s="19">
        <f t="shared" si="5"/>
        <v>-5000</v>
      </c>
      <c r="H92" s="1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6"/>
      <c r="Y92" s="6"/>
    </row>
    <row r="93" spans="1:25" ht="14.25" customHeight="1">
      <c r="A93" s="16"/>
      <c r="B93" s="17"/>
      <c r="C93" s="18" t="s">
        <v>123</v>
      </c>
      <c r="D93" s="19">
        <v>13000</v>
      </c>
      <c r="E93" s="19">
        <v>13000</v>
      </c>
      <c r="F93" s="20">
        <f t="shared" si="32"/>
        <v>0</v>
      </c>
      <c r="G93" s="19">
        <f t="shared" si="5"/>
        <v>0</v>
      </c>
      <c r="H93" s="4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6"/>
      <c r="Y93" s="6"/>
    </row>
    <row r="94" spans="1:25" ht="14.25" customHeight="1">
      <c r="A94" s="16"/>
      <c r="B94" s="17"/>
      <c r="C94" s="18" t="s">
        <v>16</v>
      </c>
      <c r="D94" s="19">
        <f t="shared" ref="D94:E94" si="33">SUM(D88:D93)</f>
        <v>27455</v>
      </c>
      <c r="E94" s="19">
        <f t="shared" si="33"/>
        <v>16850</v>
      </c>
      <c r="F94" s="20">
        <f t="shared" si="32"/>
        <v>-0.38626843926425058</v>
      </c>
      <c r="G94" s="19">
        <f t="shared" si="5"/>
        <v>-10605</v>
      </c>
      <c r="H94" s="16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6"/>
      <c r="Y94" s="6"/>
    </row>
    <row r="95" spans="1:25" ht="12.75" customHeight="1">
      <c r="A95" s="16"/>
      <c r="B95" s="39" t="s">
        <v>124</v>
      </c>
      <c r="C95" s="18"/>
      <c r="D95" s="19"/>
      <c r="E95" s="19"/>
      <c r="F95" s="20"/>
      <c r="G95" s="19"/>
      <c r="H95" s="1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6"/>
      <c r="Y95" s="6"/>
    </row>
    <row r="96" spans="1:25" ht="12.75" customHeight="1">
      <c r="A96" s="16"/>
      <c r="B96" s="17"/>
      <c r="C96" s="18" t="s">
        <v>13</v>
      </c>
      <c r="D96" s="19">
        <v>1600</v>
      </c>
      <c r="E96" s="19">
        <v>1600</v>
      </c>
      <c r="F96" s="20">
        <f>(E96-D96)/D96</f>
        <v>0</v>
      </c>
      <c r="G96" s="19">
        <f t="shared" si="5"/>
        <v>0</v>
      </c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6"/>
      <c r="Y96" s="6"/>
    </row>
    <row r="97" spans="1:25" ht="12.75" customHeight="1">
      <c r="A97" s="16"/>
      <c r="B97" s="17"/>
      <c r="C97" s="18" t="s">
        <v>125</v>
      </c>
      <c r="D97" s="19">
        <v>0</v>
      </c>
      <c r="E97" s="19">
        <v>600</v>
      </c>
      <c r="F97" s="20"/>
      <c r="G97" s="19">
        <f t="shared" si="5"/>
        <v>600</v>
      </c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6"/>
      <c r="Y97" s="6"/>
    </row>
    <row r="98" spans="1:25" ht="12.75" customHeight="1">
      <c r="A98" s="16"/>
      <c r="B98" s="17"/>
      <c r="C98" s="18" t="s">
        <v>15</v>
      </c>
      <c r="D98" s="19">
        <v>4700</v>
      </c>
      <c r="E98" s="19">
        <v>5500</v>
      </c>
      <c r="F98" s="20">
        <f t="shared" ref="F98:F100" si="34">(E98-D98)/D98</f>
        <v>0.1702127659574468</v>
      </c>
      <c r="G98" s="19">
        <f t="shared" si="5"/>
        <v>800</v>
      </c>
      <c r="H98" s="1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6"/>
      <c r="Y98" s="6"/>
    </row>
    <row r="99" spans="1:25" ht="12.75" customHeight="1">
      <c r="A99" s="16"/>
      <c r="B99" s="17"/>
      <c r="C99" s="18" t="s">
        <v>126</v>
      </c>
      <c r="D99" s="19">
        <v>150</v>
      </c>
      <c r="E99" s="19">
        <v>150</v>
      </c>
      <c r="F99" s="20">
        <f t="shared" si="34"/>
        <v>0</v>
      </c>
      <c r="G99" s="19">
        <f t="shared" si="5"/>
        <v>0</v>
      </c>
      <c r="H99" s="1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6"/>
      <c r="Y99" s="6"/>
    </row>
    <row r="100" spans="1:25" ht="12.75" customHeight="1">
      <c r="A100" s="16"/>
      <c r="B100" s="17"/>
      <c r="C100" s="18" t="s">
        <v>16</v>
      </c>
      <c r="D100" s="19">
        <f t="shared" ref="D100:E100" si="35">SUM(D96:D99)</f>
        <v>6450</v>
      </c>
      <c r="E100" s="19">
        <f t="shared" si="35"/>
        <v>7850</v>
      </c>
      <c r="F100" s="20">
        <f t="shared" si="34"/>
        <v>0.21705426356589147</v>
      </c>
      <c r="G100" s="19">
        <f t="shared" si="5"/>
        <v>1400</v>
      </c>
      <c r="H100" s="16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6"/>
      <c r="Y100" s="6"/>
    </row>
    <row r="101" spans="1:25" ht="12.75" customHeight="1">
      <c r="A101" s="16"/>
      <c r="B101" s="39" t="s">
        <v>127</v>
      </c>
      <c r="C101" s="18"/>
      <c r="D101" s="19"/>
      <c r="E101" s="19"/>
      <c r="F101" s="20"/>
      <c r="G101" s="19"/>
      <c r="H101" s="1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6"/>
      <c r="Y101" s="6"/>
    </row>
    <row r="102" spans="1:25" ht="12.75" customHeight="1">
      <c r="A102" s="16"/>
      <c r="B102" s="17" t="s">
        <v>128</v>
      </c>
      <c r="C102" s="18" t="s">
        <v>129</v>
      </c>
      <c r="D102" s="19">
        <v>1000</v>
      </c>
      <c r="E102" s="19">
        <v>1500</v>
      </c>
      <c r="F102" s="20">
        <f t="shared" ref="F102:F106" si="36">(E102-D102)/D102</f>
        <v>0.5</v>
      </c>
      <c r="G102" s="19">
        <f t="shared" si="5"/>
        <v>500</v>
      </c>
      <c r="H102" s="1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6"/>
      <c r="Y102" s="6"/>
    </row>
    <row r="103" spans="1:25" ht="12.75" customHeight="1">
      <c r="A103" s="16"/>
      <c r="B103" s="40"/>
      <c r="C103" s="18" t="s">
        <v>130</v>
      </c>
      <c r="D103" s="19">
        <v>2941</v>
      </c>
      <c r="E103" s="19">
        <v>3372</v>
      </c>
      <c r="F103" s="20">
        <f t="shared" si="36"/>
        <v>0.14654879292757567</v>
      </c>
      <c r="G103" s="19">
        <f t="shared" si="5"/>
        <v>431</v>
      </c>
      <c r="H103" s="1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6"/>
      <c r="Y103" s="6"/>
    </row>
    <row r="104" spans="1:25" ht="12.75" customHeight="1">
      <c r="A104" s="16"/>
      <c r="B104" s="17" t="s">
        <v>131</v>
      </c>
      <c r="C104" s="18" t="s">
        <v>132</v>
      </c>
      <c r="D104" s="19">
        <v>15000</v>
      </c>
      <c r="E104" s="19">
        <v>15000</v>
      </c>
      <c r="F104" s="20">
        <f t="shared" si="36"/>
        <v>0</v>
      </c>
      <c r="G104" s="19">
        <f t="shared" si="5"/>
        <v>0</v>
      </c>
      <c r="H104" s="1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6"/>
      <c r="Y104" s="6"/>
    </row>
    <row r="105" spans="1:25" ht="12.75" customHeight="1">
      <c r="A105" s="16"/>
      <c r="B105" s="17"/>
      <c r="C105" s="18" t="s">
        <v>16</v>
      </c>
      <c r="D105" s="19">
        <f t="shared" ref="D105:E105" si="37">SUM(D102:D104)</f>
        <v>18941</v>
      </c>
      <c r="E105" s="19">
        <f t="shared" si="37"/>
        <v>19872</v>
      </c>
      <c r="F105" s="20">
        <f t="shared" si="36"/>
        <v>4.9152631856818542E-2</v>
      </c>
      <c r="G105" s="19">
        <f t="shared" si="5"/>
        <v>931</v>
      </c>
      <c r="H105" s="16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6"/>
      <c r="Y105" s="6"/>
    </row>
    <row r="106" spans="1:25" ht="15.75" customHeight="1">
      <c r="A106" s="9"/>
      <c r="B106" s="302" t="s">
        <v>133</v>
      </c>
      <c r="C106" s="301"/>
      <c r="D106" s="41">
        <f t="shared" ref="D106:E106" si="38">SUM(D86,D94,D100,D105)+D78</f>
        <v>205701.97999999998</v>
      </c>
      <c r="E106" s="41">
        <f t="shared" si="38"/>
        <v>211435.40000000002</v>
      </c>
      <c r="F106" s="42">
        <f t="shared" si="36"/>
        <v>2.7872458981678457E-2</v>
      </c>
      <c r="G106" s="41">
        <f t="shared" si="5"/>
        <v>5733.4200000000419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43"/>
      <c r="Y106" s="43"/>
    </row>
    <row r="107" spans="1:25" ht="14.25" customHeight="1">
      <c r="A107" s="16"/>
      <c r="B107" s="26"/>
      <c r="C107" s="27"/>
      <c r="D107" s="19"/>
      <c r="E107" s="19"/>
      <c r="F107" s="20"/>
      <c r="G107" s="19"/>
      <c r="H107" s="1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6"/>
      <c r="Y107" s="6"/>
    </row>
    <row r="108" spans="1:25" ht="14.25" customHeight="1">
      <c r="A108" s="23" t="s">
        <v>134</v>
      </c>
      <c r="B108" s="38"/>
      <c r="C108" s="27"/>
      <c r="D108" s="19"/>
      <c r="E108" s="19"/>
      <c r="F108" s="20"/>
      <c r="G108" s="19"/>
      <c r="H108" s="1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6"/>
      <c r="Y108" s="6"/>
    </row>
    <row r="109" spans="1:25" ht="12.75" customHeight="1">
      <c r="A109" s="23"/>
      <c r="B109" s="46" t="s">
        <v>135</v>
      </c>
      <c r="C109" s="18"/>
      <c r="D109" s="19"/>
      <c r="E109" s="19"/>
      <c r="F109" s="20"/>
      <c r="G109" s="19"/>
      <c r="H109" s="1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6"/>
      <c r="Y109" s="6"/>
    </row>
    <row r="110" spans="1:25" ht="12.75" customHeight="1">
      <c r="A110" s="23"/>
      <c r="B110" s="17" t="s">
        <v>136</v>
      </c>
      <c r="C110" s="18" t="s">
        <v>137</v>
      </c>
      <c r="D110" s="19">
        <v>890361</v>
      </c>
      <c r="E110" s="19">
        <v>894772</v>
      </c>
      <c r="F110" s="20">
        <f t="shared" ref="F110:F111" si="39">(E110-D110)/D110</f>
        <v>4.9541702747537232E-3</v>
      </c>
      <c r="G110" s="19">
        <f t="shared" si="5"/>
        <v>4411</v>
      </c>
      <c r="H110" s="1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6"/>
      <c r="Y110" s="6"/>
    </row>
    <row r="111" spans="1:25" ht="12.75" customHeight="1">
      <c r="A111" s="16"/>
      <c r="B111" s="17" t="s">
        <v>138</v>
      </c>
      <c r="C111" s="18" t="s">
        <v>139</v>
      </c>
      <c r="D111" s="19">
        <v>900</v>
      </c>
      <c r="E111" s="19">
        <v>900</v>
      </c>
      <c r="F111" s="20">
        <f t="shared" si="39"/>
        <v>0</v>
      </c>
      <c r="G111" s="19">
        <f t="shared" si="5"/>
        <v>0</v>
      </c>
      <c r="H111" s="1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6"/>
      <c r="Y111" s="6"/>
    </row>
    <row r="112" spans="1:25" ht="12.75" customHeight="1">
      <c r="A112" s="16"/>
      <c r="B112" s="17" t="s">
        <v>140</v>
      </c>
      <c r="C112" s="18" t="s">
        <v>141</v>
      </c>
      <c r="D112" s="19"/>
      <c r="E112" s="19">
        <v>3105</v>
      </c>
      <c r="F112" s="20"/>
      <c r="G112" s="19">
        <f t="shared" si="5"/>
        <v>3105</v>
      </c>
      <c r="H112" s="1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6"/>
      <c r="Y112" s="6"/>
    </row>
    <row r="113" spans="1:25" ht="12.75" customHeight="1">
      <c r="A113" s="16"/>
      <c r="B113" s="17"/>
      <c r="C113" s="18" t="s">
        <v>142</v>
      </c>
      <c r="D113" s="19">
        <f t="shared" ref="D113:E113" si="40">SUM(D110:D112)</f>
        <v>891261</v>
      </c>
      <c r="E113" s="19">
        <f t="shared" si="40"/>
        <v>898777</v>
      </c>
      <c r="F113" s="20">
        <f>(E113-D113)/D113</f>
        <v>8.4329954973907748E-3</v>
      </c>
      <c r="G113" s="19">
        <f t="shared" si="5"/>
        <v>7516</v>
      </c>
      <c r="H113" s="16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6"/>
      <c r="Y113" s="6"/>
    </row>
    <row r="114" spans="1:25" ht="12.75" customHeight="1">
      <c r="A114" s="16"/>
      <c r="B114" s="39" t="s">
        <v>143</v>
      </c>
      <c r="C114" s="18"/>
      <c r="D114" s="19"/>
      <c r="E114" s="19"/>
      <c r="F114" s="20"/>
      <c r="G114" s="19"/>
      <c r="H114" s="1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6"/>
      <c r="Y114" s="6"/>
    </row>
    <row r="115" spans="1:25" ht="12.75" customHeight="1">
      <c r="A115" s="16"/>
      <c r="B115" s="17" t="s">
        <v>144</v>
      </c>
      <c r="C115" s="18" t="s">
        <v>137</v>
      </c>
      <c r="D115" s="19">
        <v>52373</v>
      </c>
      <c r="E115" s="19">
        <v>122418</v>
      </c>
      <c r="F115" s="20">
        <f t="shared" ref="F115:F118" si="41">(E115-D115)/D115</f>
        <v>1.3374257728218739</v>
      </c>
      <c r="G115" s="19">
        <f t="shared" si="5"/>
        <v>70045</v>
      </c>
      <c r="H115" s="1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6"/>
      <c r="Y115" s="6"/>
    </row>
    <row r="116" spans="1:25" ht="12.75" customHeight="1">
      <c r="A116" s="16"/>
      <c r="B116" s="17" t="s">
        <v>145</v>
      </c>
      <c r="C116" s="18" t="s">
        <v>146</v>
      </c>
      <c r="D116" s="19">
        <v>2381.1999999999998</v>
      </c>
      <c r="E116" s="19">
        <v>2424.13</v>
      </c>
      <c r="F116" s="20">
        <f t="shared" si="41"/>
        <v>1.8028725012598813E-2</v>
      </c>
      <c r="G116" s="19">
        <f t="shared" si="5"/>
        <v>42.930000000000291</v>
      </c>
      <c r="H116" s="1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6"/>
      <c r="Y116" s="6"/>
    </row>
    <row r="117" spans="1:25" ht="12.75" customHeight="1">
      <c r="A117" s="16"/>
      <c r="B117" s="17"/>
      <c r="C117" s="22" t="s">
        <v>147</v>
      </c>
      <c r="D117" s="19">
        <f t="shared" ref="D117:E117" si="42">SUM(D115:D116)</f>
        <v>54754.2</v>
      </c>
      <c r="E117" s="19">
        <f t="shared" si="42"/>
        <v>124842.13</v>
      </c>
      <c r="F117" s="20">
        <f t="shared" si="41"/>
        <v>1.2800466448235936</v>
      </c>
      <c r="G117" s="19">
        <f t="shared" si="5"/>
        <v>70087.930000000008</v>
      </c>
      <c r="H117" s="16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6"/>
      <c r="Y117" s="6"/>
    </row>
    <row r="118" spans="1:25" ht="12.75" customHeight="1">
      <c r="A118" s="16"/>
      <c r="B118" s="27" t="s">
        <v>148</v>
      </c>
      <c r="C118" s="18"/>
      <c r="D118" s="19">
        <f t="shared" ref="D118:E118" si="43">SUM(D113,D117)</f>
        <v>946015.2</v>
      </c>
      <c r="E118" s="19">
        <f t="shared" si="43"/>
        <v>1023619.13</v>
      </c>
      <c r="F118" s="20">
        <f t="shared" si="41"/>
        <v>8.2032434573989996E-2</v>
      </c>
      <c r="G118" s="19">
        <f t="shared" si="5"/>
        <v>77603.930000000051</v>
      </c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45"/>
      <c r="Y118" s="45"/>
    </row>
    <row r="119" spans="1:25" ht="12.75" customHeight="1">
      <c r="A119" s="16"/>
      <c r="B119" s="27"/>
      <c r="C119" s="18"/>
      <c r="D119" s="19"/>
      <c r="E119" s="19"/>
      <c r="F119" s="20"/>
      <c r="G119" s="19"/>
      <c r="H119" s="1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6"/>
      <c r="Y119" s="6"/>
    </row>
    <row r="120" spans="1:25" ht="12.75" customHeight="1">
      <c r="A120" s="16" t="s">
        <v>149</v>
      </c>
      <c r="B120" s="38"/>
      <c r="C120" s="18"/>
      <c r="D120" s="19"/>
      <c r="E120" s="19"/>
      <c r="F120" s="20"/>
      <c r="G120" s="19"/>
      <c r="H120" s="1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6"/>
      <c r="Y120" s="6"/>
    </row>
    <row r="121" spans="1:25" ht="12.75" customHeight="1">
      <c r="A121" s="16"/>
      <c r="B121" s="26" t="s">
        <v>150</v>
      </c>
      <c r="C121" s="27"/>
      <c r="D121" s="19"/>
      <c r="E121" s="19"/>
      <c r="F121" s="20"/>
      <c r="G121" s="19"/>
      <c r="H121" s="1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6"/>
      <c r="Y121" s="6"/>
    </row>
    <row r="122" spans="1:25" ht="12.75" customHeight="1">
      <c r="A122" s="16"/>
      <c r="B122" s="27"/>
      <c r="C122" s="27" t="s">
        <v>151</v>
      </c>
      <c r="D122" s="19">
        <v>77976.149999999994</v>
      </c>
      <c r="E122" s="19">
        <v>80705.320000000007</v>
      </c>
      <c r="F122" s="20">
        <f t="shared" ref="F122:F129" si="44">(E122-D122)/D122</f>
        <v>3.5000060916062323E-2</v>
      </c>
      <c r="G122" s="19">
        <f t="shared" si="5"/>
        <v>2729.1700000000128</v>
      </c>
      <c r="H122" s="1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6"/>
      <c r="Y122" s="6"/>
    </row>
    <row r="123" spans="1:25" ht="12.75" customHeight="1">
      <c r="A123" s="23"/>
      <c r="B123" s="17" t="s">
        <v>152</v>
      </c>
      <c r="C123" s="18" t="s">
        <v>153</v>
      </c>
      <c r="D123" s="19">
        <v>63211.199999999997</v>
      </c>
      <c r="E123" s="19">
        <v>65423.59</v>
      </c>
      <c r="F123" s="20">
        <f t="shared" si="44"/>
        <v>3.4999968360037458E-2</v>
      </c>
      <c r="G123" s="19">
        <f t="shared" si="5"/>
        <v>2212.3899999999994</v>
      </c>
      <c r="H123" s="1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6"/>
      <c r="Y123" s="6"/>
    </row>
    <row r="124" spans="1:25" ht="12.75" customHeight="1">
      <c r="A124" s="23"/>
      <c r="B124" s="17"/>
      <c r="C124" s="18" t="s">
        <v>76</v>
      </c>
      <c r="D124" s="19">
        <v>21712</v>
      </c>
      <c r="E124" s="19">
        <v>22740.29</v>
      </c>
      <c r="F124" s="20">
        <f t="shared" si="44"/>
        <v>4.7360445836403871E-2</v>
      </c>
      <c r="G124" s="19">
        <f t="shared" si="5"/>
        <v>1028.2900000000009</v>
      </c>
      <c r="H124" s="1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6"/>
      <c r="Y124" s="6"/>
    </row>
    <row r="125" spans="1:25" ht="12.75" customHeight="1">
      <c r="A125" s="16"/>
      <c r="B125" s="17" t="s">
        <v>154</v>
      </c>
      <c r="C125" s="18" t="s">
        <v>15</v>
      </c>
      <c r="D125" s="19">
        <v>6800</v>
      </c>
      <c r="E125" s="19">
        <v>6800</v>
      </c>
      <c r="F125" s="20">
        <f t="shared" si="44"/>
        <v>0</v>
      </c>
      <c r="G125" s="19">
        <f t="shared" si="5"/>
        <v>0</v>
      </c>
      <c r="H125" s="1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6"/>
      <c r="Y125" s="6"/>
    </row>
    <row r="126" spans="1:25" ht="12.75" customHeight="1">
      <c r="A126" s="16"/>
      <c r="B126" s="17" t="s">
        <v>155</v>
      </c>
      <c r="C126" s="18" t="s">
        <v>156</v>
      </c>
      <c r="D126" s="19">
        <v>101000</v>
      </c>
      <c r="E126" s="19">
        <v>103000</v>
      </c>
      <c r="F126" s="20">
        <f t="shared" si="44"/>
        <v>1.9801980198019802E-2</v>
      </c>
      <c r="G126" s="19">
        <f t="shared" si="5"/>
        <v>2000</v>
      </c>
      <c r="H126" s="1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6"/>
      <c r="Y126" s="6"/>
    </row>
    <row r="127" spans="1:25" ht="12.75" customHeight="1">
      <c r="A127" s="16"/>
      <c r="B127" s="17" t="s">
        <v>157</v>
      </c>
      <c r="C127" s="18" t="s">
        <v>158</v>
      </c>
      <c r="D127" s="19">
        <v>56000</v>
      </c>
      <c r="E127" s="19">
        <v>56000</v>
      </c>
      <c r="F127" s="20">
        <f t="shared" si="44"/>
        <v>0</v>
      </c>
      <c r="G127" s="19">
        <f t="shared" si="5"/>
        <v>0</v>
      </c>
      <c r="H127" s="1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6"/>
      <c r="Y127" s="6"/>
    </row>
    <row r="128" spans="1:25" ht="12.75" customHeight="1">
      <c r="A128" s="16"/>
      <c r="B128" s="17" t="s">
        <v>159</v>
      </c>
      <c r="C128" s="18" t="s">
        <v>160</v>
      </c>
      <c r="D128" s="19">
        <v>69000</v>
      </c>
      <c r="E128" s="19">
        <v>69000</v>
      </c>
      <c r="F128" s="20">
        <f t="shared" si="44"/>
        <v>0</v>
      </c>
      <c r="G128" s="19">
        <f t="shared" si="5"/>
        <v>0</v>
      </c>
      <c r="H128" s="1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6"/>
      <c r="Y128" s="6"/>
    </row>
    <row r="129" spans="1:25" ht="12.75" customHeight="1">
      <c r="A129" s="9"/>
      <c r="B129" s="302" t="s">
        <v>161</v>
      </c>
      <c r="C129" s="301"/>
      <c r="D129" s="41">
        <f t="shared" ref="D129:E129" si="45">SUM(D122:D128)</f>
        <v>395699.35</v>
      </c>
      <c r="E129" s="41">
        <f t="shared" si="45"/>
        <v>403669.2</v>
      </c>
      <c r="F129" s="42">
        <f t="shared" si="44"/>
        <v>2.0141175364579284E-2</v>
      </c>
      <c r="G129" s="41">
        <f t="shared" si="5"/>
        <v>7969.8500000000349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43"/>
      <c r="Y129" s="43"/>
    </row>
    <row r="130" spans="1:25" ht="15" customHeight="1">
      <c r="A130" s="16"/>
      <c r="B130" s="17"/>
      <c r="C130" s="18"/>
      <c r="D130" s="19"/>
      <c r="E130" s="19"/>
      <c r="F130" s="20"/>
      <c r="G130" s="19"/>
      <c r="H130" s="16"/>
      <c r="I130" s="1"/>
      <c r="J130" s="1"/>
      <c r="K130" s="1"/>
      <c r="L130" s="1"/>
      <c r="M130" s="1"/>
      <c r="N130" s="1"/>
      <c r="O130" s="1"/>
      <c r="P130" s="1" t="s">
        <v>47</v>
      </c>
      <c r="Q130" s="1"/>
      <c r="R130" s="1"/>
      <c r="S130" s="1"/>
      <c r="T130" s="1"/>
      <c r="U130" s="1"/>
      <c r="V130" s="1"/>
      <c r="W130" s="1"/>
      <c r="X130" s="6"/>
      <c r="Y130" s="6"/>
    </row>
    <row r="131" spans="1:25" ht="12.75" customHeight="1">
      <c r="A131" s="23" t="s">
        <v>162</v>
      </c>
      <c r="B131" s="27"/>
      <c r="C131" s="27"/>
      <c r="D131" s="19"/>
      <c r="E131" s="19"/>
      <c r="F131" s="20"/>
      <c r="G131" s="19"/>
      <c r="H131" s="1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6"/>
      <c r="Y131" s="6"/>
    </row>
    <row r="132" spans="1:25" ht="12.75" customHeight="1">
      <c r="A132" s="16"/>
      <c r="B132" s="26" t="s">
        <v>163</v>
      </c>
      <c r="C132" s="27"/>
      <c r="D132" s="19"/>
      <c r="E132" s="19"/>
      <c r="F132" s="20"/>
      <c r="G132" s="19"/>
      <c r="H132" s="1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6"/>
      <c r="Y132" s="6"/>
    </row>
    <row r="133" spans="1:25" ht="12.75" customHeight="1">
      <c r="A133" s="23"/>
      <c r="B133" s="17" t="s">
        <v>164</v>
      </c>
      <c r="C133" s="18" t="s">
        <v>165</v>
      </c>
      <c r="D133" s="19">
        <v>800</v>
      </c>
      <c r="E133" s="19">
        <v>800</v>
      </c>
      <c r="F133" s="20">
        <f t="shared" ref="F133:F134" si="46">(E133-D133)/D133</f>
        <v>0</v>
      </c>
      <c r="G133" s="19">
        <f t="shared" si="5"/>
        <v>0</v>
      </c>
      <c r="H133" s="1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6"/>
      <c r="Y133" s="6"/>
    </row>
    <row r="134" spans="1:25" ht="12.75" customHeight="1">
      <c r="A134" s="23"/>
      <c r="B134" s="17" t="s">
        <v>166</v>
      </c>
      <c r="C134" s="18" t="s">
        <v>167</v>
      </c>
      <c r="D134" s="19">
        <v>1200</v>
      </c>
      <c r="E134" s="19">
        <v>1200</v>
      </c>
      <c r="F134" s="20">
        <f t="shared" si="46"/>
        <v>0</v>
      </c>
      <c r="G134" s="19">
        <f t="shared" si="5"/>
        <v>0</v>
      </c>
      <c r="H134" s="1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6"/>
      <c r="Y134" s="6"/>
    </row>
    <row r="135" spans="1:25" ht="12.75" customHeight="1">
      <c r="A135" s="16"/>
      <c r="B135" s="17"/>
      <c r="C135" s="18" t="s">
        <v>168</v>
      </c>
      <c r="D135" s="19">
        <v>1440</v>
      </c>
      <c r="E135" s="19">
        <v>1440</v>
      </c>
      <c r="F135" s="20"/>
      <c r="G135" s="19">
        <f t="shared" si="5"/>
        <v>0</v>
      </c>
      <c r="H135" s="1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6"/>
      <c r="Y135" s="6"/>
    </row>
    <row r="136" spans="1:25" ht="12.75" customHeight="1">
      <c r="A136" s="16"/>
      <c r="B136" s="17" t="s">
        <v>169</v>
      </c>
      <c r="C136" s="18" t="s">
        <v>15</v>
      </c>
      <c r="D136" s="19">
        <v>1000</v>
      </c>
      <c r="E136" s="19">
        <v>1000</v>
      </c>
      <c r="F136" s="20">
        <f t="shared" ref="F136:F138" si="47">(E136-D136)/D136</f>
        <v>0</v>
      </c>
      <c r="G136" s="19">
        <f t="shared" si="5"/>
        <v>0</v>
      </c>
      <c r="H136" s="1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6"/>
      <c r="Y136" s="6"/>
    </row>
    <row r="137" spans="1:25" ht="20.25" customHeight="1">
      <c r="A137" s="16"/>
      <c r="B137" s="17" t="s">
        <v>170</v>
      </c>
      <c r="C137" s="22" t="s">
        <v>171</v>
      </c>
      <c r="D137" s="19">
        <v>4605</v>
      </c>
      <c r="E137" s="19">
        <v>4730</v>
      </c>
      <c r="F137" s="20">
        <f t="shared" si="47"/>
        <v>2.714440825190011E-2</v>
      </c>
      <c r="G137" s="19">
        <f t="shared" si="5"/>
        <v>125</v>
      </c>
      <c r="H137" s="1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6"/>
      <c r="Y137" s="6"/>
    </row>
    <row r="138" spans="1:25" ht="13.5" customHeight="1">
      <c r="A138" s="16"/>
      <c r="B138" s="26"/>
      <c r="C138" s="18" t="s">
        <v>172</v>
      </c>
      <c r="D138" s="19">
        <f t="shared" ref="D138:E138" si="48">SUM(D133:D137)</f>
        <v>9045</v>
      </c>
      <c r="E138" s="19">
        <f t="shared" si="48"/>
        <v>9170</v>
      </c>
      <c r="F138" s="20">
        <f t="shared" si="47"/>
        <v>1.3819789939192924E-2</v>
      </c>
      <c r="G138" s="19">
        <f t="shared" si="5"/>
        <v>125</v>
      </c>
      <c r="H138" s="16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6"/>
      <c r="Y138" s="6"/>
    </row>
    <row r="139" spans="1:25" ht="13.5" customHeight="1">
      <c r="A139" s="16"/>
      <c r="B139" s="26" t="s">
        <v>173</v>
      </c>
      <c r="C139" s="18"/>
      <c r="D139" s="19"/>
      <c r="E139" s="19"/>
      <c r="F139" s="20"/>
      <c r="G139" s="19"/>
      <c r="H139" s="1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6"/>
      <c r="Y139" s="6"/>
    </row>
    <row r="140" spans="1:25" ht="15" customHeight="1">
      <c r="A140" s="16"/>
      <c r="B140" s="17" t="s">
        <v>174</v>
      </c>
      <c r="C140" s="22" t="s">
        <v>173</v>
      </c>
      <c r="D140" s="19">
        <v>1946</v>
      </c>
      <c r="E140" s="19">
        <v>1985.29</v>
      </c>
      <c r="F140" s="20">
        <f t="shared" ref="F140:F142" si="49">(E140-D140)/D140</f>
        <v>2.0190133607399775E-2</v>
      </c>
      <c r="G140" s="19">
        <f t="shared" si="5"/>
        <v>39.289999999999964</v>
      </c>
      <c r="H140" s="1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6"/>
      <c r="Y140" s="6"/>
    </row>
    <row r="141" spans="1:25" ht="15" customHeight="1">
      <c r="A141" s="16"/>
      <c r="B141" s="17" t="s">
        <v>175</v>
      </c>
      <c r="C141" s="22" t="s">
        <v>176</v>
      </c>
      <c r="D141" s="19">
        <v>6953</v>
      </c>
      <c r="E141" s="19">
        <v>11340</v>
      </c>
      <c r="F141" s="20">
        <f t="shared" si="49"/>
        <v>0.63095066877606787</v>
      </c>
      <c r="G141" s="19">
        <f t="shared" si="5"/>
        <v>4387</v>
      </c>
      <c r="H141" s="1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6"/>
      <c r="Y141" s="6"/>
    </row>
    <row r="142" spans="1:25" ht="12.75" customHeight="1">
      <c r="A142" s="23"/>
      <c r="B142" s="26"/>
      <c r="C142" s="18" t="s">
        <v>177</v>
      </c>
      <c r="D142" s="19">
        <f t="shared" ref="D142:E142" si="50">SUM(D140:D141)</f>
        <v>8899</v>
      </c>
      <c r="E142" s="19">
        <f t="shared" si="50"/>
        <v>13325.29</v>
      </c>
      <c r="F142" s="20">
        <f t="shared" si="49"/>
        <v>0.49739184177997536</v>
      </c>
      <c r="G142" s="19">
        <f t="shared" si="5"/>
        <v>4426.2900000000009</v>
      </c>
      <c r="H142" s="16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6"/>
      <c r="Y142" s="6"/>
    </row>
    <row r="143" spans="1:25" ht="12.75" customHeight="1">
      <c r="A143" s="23"/>
      <c r="B143" s="26" t="s">
        <v>178</v>
      </c>
      <c r="C143" s="18"/>
      <c r="D143" s="19"/>
      <c r="E143" s="19"/>
      <c r="F143" s="20"/>
      <c r="G143" s="19"/>
      <c r="H143" s="1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6"/>
      <c r="Y143" s="6"/>
    </row>
    <row r="144" spans="1:25" ht="12.75" customHeight="1">
      <c r="A144" s="16"/>
      <c r="B144" s="17" t="s">
        <v>179</v>
      </c>
      <c r="C144" s="18" t="s">
        <v>180</v>
      </c>
      <c r="D144" s="19">
        <v>3000</v>
      </c>
      <c r="E144" s="19">
        <v>1500</v>
      </c>
      <c r="F144" s="20">
        <f>(E144-D144)/D144</f>
        <v>-0.5</v>
      </c>
      <c r="G144" s="19">
        <f t="shared" si="5"/>
        <v>-1500</v>
      </c>
      <c r="H144" s="1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6"/>
      <c r="Y144" s="6"/>
    </row>
    <row r="145" spans="1:25" ht="12.75" customHeight="1">
      <c r="A145" s="16"/>
      <c r="B145" s="17"/>
      <c r="C145" s="18" t="s">
        <v>181</v>
      </c>
      <c r="D145" s="19">
        <v>0</v>
      </c>
      <c r="E145" s="19">
        <v>1500</v>
      </c>
      <c r="F145" s="20"/>
      <c r="G145" s="19">
        <f t="shared" si="5"/>
        <v>1500</v>
      </c>
      <c r="H145" s="1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6"/>
      <c r="Y145" s="6"/>
    </row>
    <row r="146" spans="1:25" ht="12.75" customHeight="1">
      <c r="A146" s="16"/>
      <c r="B146" s="302" t="s">
        <v>182</v>
      </c>
      <c r="C146" s="303"/>
      <c r="D146" s="41">
        <f>D138+D142+D144</f>
        <v>20944</v>
      </c>
      <c r="E146" s="41">
        <f>E138+E142+E144+E145</f>
        <v>25495.29</v>
      </c>
      <c r="F146" s="42">
        <f>(E146-D146)/D146</f>
        <v>0.21730758212375864</v>
      </c>
      <c r="G146" s="41">
        <f t="shared" si="5"/>
        <v>4551.2900000000009</v>
      </c>
      <c r="H146" s="9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45"/>
      <c r="Y146" s="45"/>
    </row>
    <row r="147" spans="1:25" ht="12.75" customHeight="1">
      <c r="A147" s="16"/>
      <c r="B147" s="17"/>
      <c r="C147" s="17"/>
      <c r="D147" s="19"/>
      <c r="E147" s="19"/>
      <c r="F147" s="20"/>
      <c r="G147" s="19"/>
      <c r="H147" s="1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6"/>
      <c r="Y147" s="6"/>
    </row>
    <row r="148" spans="1:25" ht="12.75" customHeight="1">
      <c r="A148" s="23" t="s">
        <v>183</v>
      </c>
      <c r="B148" s="38"/>
      <c r="C148" s="27"/>
      <c r="D148" s="19"/>
      <c r="E148" s="19"/>
      <c r="F148" s="20"/>
      <c r="G148" s="19"/>
      <c r="H148" s="1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6"/>
      <c r="Y148" s="6"/>
    </row>
    <row r="149" spans="1:25" ht="12.75" customHeight="1">
      <c r="A149" s="23"/>
      <c r="B149" s="26" t="s">
        <v>184</v>
      </c>
      <c r="C149" s="27"/>
      <c r="D149" s="19"/>
      <c r="E149" s="19"/>
      <c r="F149" s="20"/>
      <c r="G149" s="19"/>
      <c r="H149" s="1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6"/>
      <c r="Y149" s="6"/>
    </row>
    <row r="150" spans="1:25" ht="12.75" customHeight="1">
      <c r="A150" s="23"/>
      <c r="B150" s="17" t="s">
        <v>185</v>
      </c>
      <c r="C150" s="18" t="s">
        <v>186</v>
      </c>
      <c r="D150" s="19">
        <v>19471.25</v>
      </c>
      <c r="E150" s="19">
        <v>20444.82</v>
      </c>
      <c r="F150" s="20">
        <f t="shared" ref="F150:F154" si="51">(E150-D150)/D150</f>
        <v>5.0000385183283029E-2</v>
      </c>
      <c r="G150" s="19">
        <f t="shared" si="5"/>
        <v>973.56999999999971</v>
      </c>
      <c r="H150" s="1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6"/>
      <c r="Y150" s="6"/>
    </row>
    <row r="151" spans="1:25" ht="12.75" customHeight="1">
      <c r="A151" s="23"/>
      <c r="B151" s="17" t="s">
        <v>187</v>
      </c>
      <c r="C151" s="18" t="s">
        <v>188</v>
      </c>
      <c r="D151" s="19">
        <v>792.75</v>
      </c>
      <c r="E151" s="19">
        <v>792.75</v>
      </c>
      <c r="F151" s="20">
        <f t="shared" si="51"/>
        <v>0</v>
      </c>
      <c r="G151" s="19">
        <f t="shared" si="5"/>
        <v>0</v>
      </c>
      <c r="H151" s="1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6"/>
      <c r="Y151" s="6"/>
    </row>
    <row r="152" spans="1:25" ht="12.75" customHeight="1">
      <c r="A152" s="16"/>
      <c r="B152" s="17" t="s">
        <v>189</v>
      </c>
      <c r="C152" s="18" t="s">
        <v>15</v>
      </c>
      <c r="D152" s="19">
        <v>5415.06</v>
      </c>
      <c r="E152" s="19">
        <v>5956.56</v>
      </c>
      <c r="F152" s="20">
        <f t="shared" si="51"/>
        <v>9.9998891979036234E-2</v>
      </c>
      <c r="G152" s="19">
        <f t="shared" si="5"/>
        <v>541.5</v>
      </c>
      <c r="H152" s="1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6"/>
      <c r="Y152" s="6"/>
    </row>
    <row r="153" spans="1:25" ht="12.75" customHeight="1">
      <c r="A153" s="16"/>
      <c r="B153" s="27"/>
      <c r="C153" s="18" t="s">
        <v>190</v>
      </c>
      <c r="D153" s="19">
        <v>6500</v>
      </c>
      <c r="E153" s="19">
        <v>6785</v>
      </c>
      <c r="F153" s="20">
        <f t="shared" si="51"/>
        <v>4.3846153846153847E-2</v>
      </c>
      <c r="G153" s="19">
        <f t="shared" si="5"/>
        <v>285</v>
      </c>
      <c r="H153" s="1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6"/>
      <c r="Y153" s="6"/>
    </row>
    <row r="154" spans="1:25" ht="12.75" customHeight="1">
      <c r="A154" s="16"/>
      <c r="B154" s="27"/>
      <c r="C154" s="18" t="s">
        <v>191</v>
      </c>
      <c r="D154" s="19">
        <f t="shared" ref="D154:E154" si="52">SUM(D150:D153)</f>
        <v>32179.06</v>
      </c>
      <c r="E154" s="47">
        <f t="shared" si="52"/>
        <v>33979.130000000005</v>
      </c>
      <c r="F154" s="20">
        <f t="shared" si="51"/>
        <v>5.5939172865832727E-2</v>
      </c>
      <c r="G154" s="19">
        <f t="shared" si="5"/>
        <v>1800.0700000000033</v>
      </c>
      <c r="H154" s="16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6"/>
      <c r="Y154" s="6"/>
    </row>
    <row r="155" spans="1:25" ht="12.75" customHeight="1">
      <c r="A155" s="16"/>
      <c r="B155" s="26" t="s">
        <v>192</v>
      </c>
      <c r="C155" s="17"/>
      <c r="D155" s="19"/>
      <c r="E155" s="19"/>
      <c r="F155" s="20"/>
      <c r="G155" s="19"/>
      <c r="H155" s="1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6"/>
      <c r="Y155" s="6"/>
    </row>
    <row r="156" spans="1:25" ht="12.75" customHeight="1">
      <c r="A156" s="16"/>
      <c r="B156" s="27" t="s">
        <v>193</v>
      </c>
      <c r="C156" s="38" t="s">
        <v>15</v>
      </c>
      <c r="D156" s="19">
        <v>4000</v>
      </c>
      <c r="E156" s="19">
        <v>4000</v>
      </c>
      <c r="F156" s="20">
        <f t="shared" ref="F156:F157" si="53">(E156-D156)/D156</f>
        <v>0</v>
      </c>
      <c r="G156" s="19">
        <f t="shared" si="5"/>
        <v>0</v>
      </c>
      <c r="H156" s="1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6"/>
      <c r="Y156" s="6"/>
    </row>
    <row r="157" spans="1:25" ht="12.75" customHeight="1">
      <c r="A157" s="9"/>
      <c r="B157" s="48" t="s">
        <v>194</v>
      </c>
      <c r="C157" s="39"/>
      <c r="D157" s="41">
        <f t="shared" ref="D157:E157" si="54">D154+D156</f>
        <v>36179.06</v>
      </c>
      <c r="E157" s="41">
        <f t="shared" si="54"/>
        <v>37979.130000000005</v>
      </c>
      <c r="F157" s="42">
        <f t="shared" si="53"/>
        <v>4.975447123280724E-2</v>
      </c>
      <c r="G157" s="41">
        <f t="shared" si="5"/>
        <v>1800.070000000007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43"/>
      <c r="Y157" s="43"/>
    </row>
    <row r="158" spans="1:25" ht="12.75" customHeight="1">
      <c r="A158" s="23"/>
      <c r="B158" s="17"/>
      <c r="C158" s="18"/>
      <c r="D158" s="19"/>
      <c r="E158" s="19"/>
      <c r="F158" s="20"/>
      <c r="G158" s="19"/>
      <c r="H158" s="1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6"/>
      <c r="Y158" s="6"/>
    </row>
    <row r="159" spans="1:25" ht="12.75" customHeight="1">
      <c r="A159" s="23" t="s">
        <v>195</v>
      </c>
      <c r="B159" s="17"/>
      <c r="C159" s="18"/>
      <c r="D159" s="19"/>
      <c r="E159" s="19"/>
      <c r="F159" s="20"/>
      <c r="G159" s="19"/>
      <c r="H159" s="1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6"/>
      <c r="Y159" s="6"/>
    </row>
    <row r="160" spans="1:25" ht="12.75" customHeight="1">
      <c r="A160" s="23"/>
      <c r="B160" s="17" t="s">
        <v>196</v>
      </c>
      <c r="C160" s="18" t="s">
        <v>197</v>
      </c>
      <c r="D160" s="19">
        <v>1000</v>
      </c>
      <c r="E160" s="19">
        <v>1000</v>
      </c>
      <c r="F160" s="20">
        <f t="shared" ref="F160:F161" si="55">(E160-D160)/D160</f>
        <v>0</v>
      </c>
      <c r="G160" s="19">
        <f t="shared" si="5"/>
        <v>0</v>
      </c>
      <c r="H160" s="1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6"/>
      <c r="Y160" s="6"/>
    </row>
    <row r="161" spans="1:25" ht="12.75" customHeight="1">
      <c r="A161" s="49"/>
      <c r="B161" s="39" t="s">
        <v>198</v>
      </c>
      <c r="C161" s="39"/>
      <c r="D161" s="41">
        <f t="shared" ref="D161:E161" si="56">SUM(D160)</f>
        <v>1000</v>
      </c>
      <c r="E161" s="41">
        <f t="shared" si="56"/>
        <v>1000</v>
      </c>
      <c r="F161" s="42">
        <f t="shared" si="55"/>
        <v>0</v>
      </c>
      <c r="G161" s="41">
        <f t="shared" si="5"/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43"/>
      <c r="Y161" s="43"/>
    </row>
    <row r="162" spans="1:25" ht="12.75" customHeight="1">
      <c r="A162" s="23"/>
      <c r="B162" s="38"/>
      <c r="C162" s="38"/>
      <c r="D162" s="19"/>
      <c r="E162" s="19"/>
      <c r="F162" s="20"/>
      <c r="G162" s="19"/>
      <c r="H162" s="1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6"/>
      <c r="Y162" s="6"/>
    </row>
    <row r="163" spans="1:25" ht="12.75" customHeight="1">
      <c r="A163" s="23" t="s">
        <v>199</v>
      </c>
      <c r="B163" s="27"/>
      <c r="C163" s="17"/>
      <c r="D163" s="19"/>
      <c r="E163" s="19"/>
      <c r="F163" s="20"/>
      <c r="G163" s="19"/>
      <c r="H163" s="1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6"/>
      <c r="Y163" s="6"/>
    </row>
    <row r="164" spans="1:25" ht="12.75" customHeight="1">
      <c r="A164" s="23"/>
      <c r="B164" s="18" t="s">
        <v>200</v>
      </c>
      <c r="C164" s="17" t="s">
        <v>201</v>
      </c>
      <c r="D164" s="19">
        <v>117000</v>
      </c>
      <c r="E164" s="19">
        <v>120000</v>
      </c>
      <c r="F164" s="20">
        <f t="shared" ref="F164:F165" si="57">(E164-D164)/D164</f>
        <v>2.564102564102564E-2</v>
      </c>
      <c r="G164" s="19">
        <f t="shared" si="5"/>
        <v>3000</v>
      </c>
      <c r="H164" s="1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6"/>
      <c r="Y164" s="6"/>
    </row>
    <row r="165" spans="1:25" ht="12.75" customHeight="1">
      <c r="A165" s="49"/>
      <c r="B165" s="304" t="s">
        <v>202</v>
      </c>
      <c r="C165" s="301"/>
      <c r="D165" s="41">
        <f t="shared" ref="D165:E165" si="58">SUM(D164)</f>
        <v>117000</v>
      </c>
      <c r="E165" s="41">
        <f t="shared" si="58"/>
        <v>120000</v>
      </c>
      <c r="F165" s="42">
        <f t="shared" si="57"/>
        <v>2.564102564102564E-2</v>
      </c>
      <c r="G165" s="41">
        <f t="shared" si="5"/>
        <v>3000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43"/>
      <c r="Y165" s="43"/>
    </row>
    <row r="166" spans="1:25" ht="12.75" customHeight="1">
      <c r="A166" s="23"/>
      <c r="B166" s="18"/>
      <c r="C166" s="17"/>
      <c r="D166" s="19"/>
      <c r="E166" s="19"/>
      <c r="F166" s="20"/>
      <c r="G166" s="19"/>
      <c r="H166" s="1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6"/>
      <c r="Y166" s="6"/>
    </row>
    <row r="167" spans="1:25" ht="12.75" customHeight="1">
      <c r="A167" s="16" t="s">
        <v>203</v>
      </c>
      <c r="B167" s="38"/>
      <c r="C167" s="17"/>
      <c r="D167" s="19"/>
      <c r="E167" s="19"/>
      <c r="F167" s="20"/>
      <c r="G167" s="19"/>
      <c r="H167" s="1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6"/>
      <c r="Y167" s="6"/>
    </row>
    <row r="168" spans="1:25" ht="12.75" customHeight="1">
      <c r="A168" s="23"/>
      <c r="B168" s="50" t="s">
        <v>204</v>
      </c>
      <c r="C168" s="17"/>
      <c r="D168" s="19">
        <v>3025</v>
      </c>
      <c r="E168" s="19">
        <v>3500</v>
      </c>
      <c r="F168" s="20">
        <f>(E168-D168)/D168</f>
        <v>0.15702479338842976</v>
      </c>
      <c r="G168" s="19">
        <f t="shared" si="5"/>
        <v>475</v>
      </c>
      <c r="H168" s="1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6"/>
      <c r="Y168" s="6"/>
    </row>
    <row r="169" spans="1:25" ht="11.25" customHeight="1">
      <c r="A169" s="33"/>
      <c r="B169" s="51" t="s">
        <v>205</v>
      </c>
      <c r="C169" s="18"/>
      <c r="D169" s="19"/>
      <c r="E169" s="19"/>
      <c r="F169" s="20"/>
      <c r="G169" s="19"/>
      <c r="H169" s="1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6"/>
      <c r="Y169" s="6"/>
    </row>
    <row r="170" spans="1:25" ht="11.25" customHeight="1">
      <c r="A170" s="33"/>
      <c r="B170" s="17" t="s">
        <v>206</v>
      </c>
      <c r="C170" s="18" t="s">
        <v>207</v>
      </c>
      <c r="D170" s="19">
        <v>1800</v>
      </c>
      <c r="E170" s="19">
        <v>1890</v>
      </c>
      <c r="F170" s="20">
        <f t="shared" ref="F170:F173" si="59">(E170-D170)/D170</f>
        <v>0.05</v>
      </c>
      <c r="G170" s="19">
        <f t="shared" si="5"/>
        <v>90</v>
      </c>
      <c r="H170" s="1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6"/>
      <c r="Y170" s="6"/>
    </row>
    <row r="171" spans="1:25" ht="11.25" customHeight="1">
      <c r="A171" s="33"/>
      <c r="B171" s="17" t="s">
        <v>208</v>
      </c>
      <c r="C171" s="22" t="s">
        <v>209</v>
      </c>
      <c r="D171" s="19">
        <v>4600</v>
      </c>
      <c r="E171" s="19">
        <v>4873</v>
      </c>
      <c r="F171" s="20">
        <f t="shared" si="59"/>
        <v>5.9347826086956525E-2</v>
      </c>
      <c r="G171" s="19">
        <f t="shared" si="5"/>
        <v>273</v>
      </c>
      <c r="H171" s="1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6"/>
      <c r="Y171" s="6"/>
    </row>
    <row r="172" spans="1:25" ht="11.25" customHeight="1">
      <c r="A172" s="33"/>
      <c r="B172" s="17" t="s">
        <v>210</v>
      </c>
      <c r="C172" s="22" t="s">
        <v>211</v>
      </c>
      <c r="D172" s="19">
        <v>5099</v>
      </c>
      <c r="E172" s="19">
        <v>5070</v>
      </c>
      <c r="F172" s="20">
        <f t="shared" si="59"/>
        <v>-5.6873896842518142E-3</v>
      </c>
      <c r="G172" s="19">
        <f t="shared" si="5"/>
        <v>-29</v>
      </c>
      <c r="H172" s="1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6"/>
      <c r="Y172" s="6"/>
    </row>
    <row r="173" spans="1:25" ht="12.75" customHeight="1">
      <c r="A173" s="16"/>
      <c r="B173" s="17"/>
      <c r="C173" s="18" t="s">
        <v>212</v>
      </c>
      <c r="D173" s="19">
        <f t="shared" ref="D173:E173" si="60">SUM(D170:D172)</f>
        <v>11499</v>
      </c>
      <c r="E173" s="19">
        <f t="shared" si="60"/>
        <v>11833</v>
      </c>
      <c r="F173" s="20">
        <f t="shared" si="59"/>
        <v>2.9046004000347857E-2</v>
      </c>
      <c r="G173" s="19">
        <f t="shared" si="5"/>
        <v>334</v>
      </c>
      <c r="H173" s="16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6"/>
      <c r="Y173" s="6"/>
    </row>
    <row r="174" spans="1:25" ht="12.75" customHeight="1">
      <c r="A174" s="16"/>
      <c r="B174" s="17"/>
      <c r="C174" s="18"/>
      <c r="D174" s="19"/>
      <c r="E174" s="19"/>
      <c r="F174" s="20"/>
      <c r="G174" s="19"/>
      <c r="H174" s="1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6"/>
      <c r="Y174" s="6"/>
    </row>
    <row r="175" spans="1:25" ht="12.75" customHeight="1">
      <c r="A175" s="16"/>
      <c r="B175" s="17" t="s">
        <v>213</v>
      </c>
      <c r="C175" s="18" t="s">
        <v>214</v>
      </c>
      <c r="D175" s="19">
        <v>43786</v>
      </c>
      <c r="E175" s="19">
        <v>48636</v>
      </c>
      <c r="F175" s="20">
        <f t="shared" ref="F175:F176" si="61">(E175-D175)/D175</f>
        <v>0.11076599826428539</v>
      </c>
      <c r="G175" s="19">
        <f t="shared" si="5"/>
        <v>4850</v>
      </c>
      <c r="H175" s="1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6"/>
      <c r="Y175" s="6"/>
    </row>
    <row r="176" spans="1:25" ht="12.75" customHeight="1">
      <c r="A176" s="9"/>
      <c r="B176" s="46" t="s">
        <v>215</v>
      </c>
      <c r="C176" s="39"/>
      <c r="D176" s="41">
        <f t="shared" ref="D176:E176" si="62">D168+D173+D175</f>
        <v>58310</v>
      </c>
      <c r="E176" s="41">
        <f t="shared" si="62"/>
        <v>63969</v>
      </c>
      <c r="F176" s="42">
        <f t="shared" si="61"/>
        <v>9.7050248670896927E-2</v>
      </c>
      <c r="G176" s="41">
        <f t="shared" si="5"/>
        <v>5659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43"/>
      <c r="Y176" s="43"/>
    </row>
    <row r="177" spans="1:25" ht="12.75" customHeight="1">
      <c r="A177" s="16"/>
      <c r="B177" s="17"/>
      <c r="C177" s="18"/>
      <c r="D177" s="19"/>
      <c r="E177" s="19"/>
      <c r="F177" s="20"/>
      <c r="G177" s="19"/>
      <c r="H177" s="1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6"/>
      <c r="Y177" s="6"/>
    </row>
    <row r="178" spans="1:25" ht="12.95" customHeight="1">
      <c r="A178" s="52"/>
      <c r="B178" s="53"/>
      <c r="C178" s="299" t="s">
        <v>137</v>
      </c>
      <c r="D178" s="292">
        <f t="shared" ref="D178:E178" si="63">SUM(D73,D106,D118,D129,D146,D157,D161,D165,D176)</f>
        <v>2114712.2250000001</v>
      </c>
      <c r="E178" s="292">
        <f t="shared" si="63"/>
        <v>2222172.7949999999</v>
      </c>
      <c r="F178" s="293">
        <f>(E178-D178)/D178</f>
        <v>5.0815694319826341E-2</v>
      </c>
      <c r="G178" s="292">
        <f t="shared" si="5"/>
        <v>107460.56999999983</v>
      </c>
      <c r="H178" s="56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7"/>
      <c r="Y178" s="57"/>
    </row>
    <row r="179" spans="1:25" ht="12.75" customHeight="1">
      <c r="A179" s="1"/>
      <c r="B179" s="58"/>
      <c r="C179" s="58"/>
      <c r="D179" s="4"/>
      <c r="E179" s="4"/>
      <c r="F179" s="5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6"/>
      <c r="Y179" s="6"/>
    </row>
    <row r="180" spans="1:25" ht="12.75" customHeight="1">
      <c r="A180" s="1"/>
      <c r="B180" s="58" t="s">
        <v>216</v>
      </c>
      <c r="C180" s="58"/>
      <c r="D180" s="4"/>
      <c r="E180" s="4"/>
      <c r="F180" s="5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6"/>
      <c r="Y180" s="6"/>
    </row>
    <row r="181" spans="1:25" ht="12.75" customHeight="1">
      <c r="A181" s="1"/>
      <c r="B181" s="58"/>
      <c r="C181" s="58" t="s">
        <v>217</v>
      </c>
      <c r="D181" s="4">
        <v>3000</v>
      </c>
      <c r="E181" s="19">
        <v>0</v>
      </c>
      <c r="F181" s="5">
        <f t="shared" ref="F181:F183" si="64">(E181-D181)/D181</f>
        <v>-1</v>
      </c>
      <c r="G181" s="4">
        <f t="shared" si="5"/>
        <v>-3000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6"/>
      <c r="Y181" s="6"/>
    </row>
    <row r="182" spans="1:25" ht="12.75" customHeight="1">
      <c r="A182" s="1"/>
      <c r="B182" s="58"/>
      <c r="C182" s="58" t="s">
        <v>218</v>
      </c>
      <c r="D182" s="4">
        <v>3000</v>
      </c>
      <c r="E182" s="4">
        <v>3000</v>
      </c>
      <c r="F182" s="5">
        <f t="shared" si="64"/>
        <v>0</v>
      </c>
      <c r="G182" s="4">
        <f t="shared" si="5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6"/>
      <c r="Y182" s="6"/>
    </row>
    <row r="183" spans="1:25" ht="12.75" customHeight="1">
      <c r="A183" s="1"/>
      <c r="B183" s="58"/>
      <c r="C183" s="58" t="s">
        <v>219</v>
      </c>
      <c r="D183" s="4">
        <v>2500</v>
      </c>
      <c r="E183" s="4">
        <v>1500</v>
      </c>
      <c r="F183" s="5">
        <f t="shared" si="64"/>
        <v>-0.4</v>
      </c>
      <c r="G183" s="4">
        <f t="shared" si="5"/>
        <v>-1000</v>
      </c>
      <c r="H183" s="1"/>
      <c r="I183" s="5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6"/>
      <c r="Y183" s="6"/>
    </row>
    <row r="184" spans="1:25" ht="12.75" customHeight="1">
      <c r="A184" s="60"/>
      <c r="B184" s="58"/>
      <c r="C184" s="58"/>
      <c r="D184" s="4"/>
      <c r="E184" s="4"/>
      <c r="F184" s="5"/>
      <c r="G184" s="4"/>
      <c r="H184" s="1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6"/>
      <c r="Y184" s="6"/>
    </row>
    <row r="185" spans="1:25" ht="12.75" customHeight="1">
      <c r="A185" s="25"/>
      <c r="B185" s="61"/>
      <c r="C185" s="289" t="s">
        <v>220</v>
      </c>
      <c r="D185" s="290">
        <f t="shared" ref="D185:E185" si="65">SUM(D181:D184)</f>
        <v>8500</v>
      </c>
      <c r="E185" s="290">
        <f t="shared" si="65"/>
        <v>4500</v>
      </c>
      <c r="F185" s="291">
        <f>(E185-D185)/D185</f>
        <v>-0.47058823529411764</v>
      </c>
      <c r="G185" s="290">
        <f t="shared" si="5"/>
        <v>-4000</v>
      </c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6"/>
      <c r="Y185" s="6"/>
    </row>
    <row r="186" spans="1:25" ht="12.75" customHeight="1">
      <c r="A186" s="1"/>
      <c r="B186" s="58"/>
      <c r="C186" s="3"/>
      <c r="D186" s="4"/>
      <c r="E186" s="4"/>
      <c r="F186" s="5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6"/>
      <c r="Y186" s="6"/>
    </row>
    <row r="187" spans="1:25" ht="12" customHeight="1">
      <c r="A187" s="62"/>
      <c r="B187" s="63"/>
      <c r="C187" s="15"/>
      <c r="D187" s="41"/>
      <c r="E187" s="41"/>
      <c r="F187" s="5"/>
      <c r="G187" s="4"/>
      <c r="H187" s="64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"/>
      <c r="Y187" s="6"/>
    </row>
    <row r="188" spans="1:25" ht="12" customHeight="1">
      <c r="A188" s="62"/>
      <c r="B188" s="63"/>
      <c r="C188" s="15" t="s">
        <v>513</v>
      </c>
      <c r="D188" s="41">
        <f t="shared" ref="D188:E188" si="66">SUM(D185,D178)</f>
        <v>2123212.2250000001</v>
      </c>
      <c r="E188" s="41">
        <f t="shared" si="66"/>
        <v>2226672.7949999999</v>
      </c>
      <c r="F188" s="287">
        <f>(E188-D188)/D188</f>
        <v>4.8728322483165727E-2</v>
      </c>
      <c r="G188" s="288">
        <f t="shared" si="5"/>
        <v>103460.56999999983</v>
      </c>
      <c r="H188" s="64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"/>
      <c r="Y188" s="6"/>
    </row>
    <row r="189" spans="1:25" ht="12.75" customHeight="1">
      <c r="A189" s="1"/>
      <c r="B189" s="65"/>
      <c r="C189" s="3"/>
      <c r="D189" s="4"/>
      <c r="E189" s="4"/>
      <c r="F189" s="5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6"/>
      <c r="Y189" s="6"/>
    </row>
    <row r="190" spans="1:25" ht="12.75" customHeight="1">
      <c r="A190" s="1"/>
      <c r="B190" s="65"/>
      <c r="C190" s="3"/>
      <c r="D190" s="4"/>
      <c r="E190" s="4"/>
      <c r="F190" s="5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6"/>
      <c r="Y190" s="6"/>
    </row>
    <row r="191" spans="1:25" ht="12.75" customHeight="1">
      <c r="A191" s="1"/>
      <c r="B191" s="65"/>
      <c r="C191" s="284" t="s">
        <v>221</v>
      </c>
      <c r="D191" s="294"/>
      <c r="E191" s="296">
        <v>1821889.49</v>
      </c>
      <c r="F191" s="5"/>
      <c r="G191" s="4"/>
      <c r="H191" s="5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6"/>
      <c r="Y191" s="6"/>
    </row>
    <row r="192" spans="1:25" ht="12.75" customHeight="1">
      <c r="A192" s="1"/>
      <c r="B192" s="58"/>
      <c r="C192" s="285" t="s">
        <v>222</v>
      </c>
      <c r="D192" s="66"/>
      <c r="E192" s="296">
        <v>190966</v>
      </c>
      <c r="F192" s="5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6"/>
      <c r="Y192" s="6"/>
    </row>
    <row r="193" spans="1:25" ht="12.75" customHeight="1">
      <c r="A193" s="1"/>
      <c r="B193" s="58"/>
      <c r="C193" s="284" t="s">
        <v>223</v>
      </c>
      <c r="D193" s="66"/>
      <c r="E193" s="296">
        <v>62866.91</v>
      </c>
      <c r="F193" s="5"/>
      <c r="G193" s="4"/>
      <c r="H193" s="6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6"/>
      <c r="Y193" s="6"/>
    </row>
    <row r="194" spans="1:25" ht="12.75" customHeight="1">
      <c r="A194" s="1"/>
      <c r="B194" s="58"/>
      <c r="C194" s="286" t="s">
        <v>514</v>
      </c>
      <c r="D194" s="66"/>
      <c r="E194" s="296">
        <v>167345</v>
      </c>
      <c r="F194" s="5"/>
      <c r="G194" s="4"/>
      <c r="H194" s="67" t="s">
        <v>47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6"/>
      <c r="Y194" s="6"/>
    </row>
    <row r="195" spans="1:25" ht="12.75" customHeight="1">
      <c r="A195" s="1"/>
      <c r="B195" s="58"/>
      <c r="C195" s="286" t="s">
        <v>515</v>
      </c>
      <c r="D195" s="66"/>
      <c r="E195" s="296">
        <v>10000</v>
      </c>
      <c r="F195" s="5"/>
      <c r="G195" s="4"/>
      <c r="H195" s="67"/>
      <c r="I195" s="1"/>
      <c r="J195" s="1"/>
      <c r="K195" s="6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6"/>
      <c r="Y195" s="6"/>
    </row>
    <row r="196" spans="1:25" ht="12.75" customHeight="1">
      <c r="A196" s="1"/>
      <c r="B196" s="58"/>
      <c r="C196" s="69"/>
      <c r="D196" s="295"/>
      <c r="E196" s="297">
        <f>SUM(E191:E195)</f>
        <v>2253067.4</v>
      </c>
      <c r="F196" s="5"/>
      <c r="G196" s="4"/>
      <c r="H196" s="70"/>
      <c r="I196" s="1"/>
      <c r="J196" s="1"/>
      <c r="K196" s="6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6"/>
      <c r="Y196" s="6"/>
    </row>
    <row r="197" spans="1:25" ht="12.75" customHeight="1">
      <c r="A197" s="1"/>
      <c r="B197" s="58"/>
      <c r="C197" s="3"/>
      <c r="D197" s="4"/>
      <c r="E197" s="19"/>
      <c r="F197" s="5"/>
      <c r="G197" s="4"/>
      <c r="H197" s="71"/>
      <c r="I197" s="1"/>
      <c r="J197" s="1"/>
      <c r="K197" s="6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6"/>
      <c r="Y197" s="6"/>
    </row>
    <row r="198" spans="1:25" ht="12.75" customHeight="1">
      <c r="A198" s="1"/>
      <c r="B198" s="58"/>
      <c r="C198" s="3"/>
      <c r="D198" s="4"/>
      <c r="E198" s="298">
        <f>E196-E188</f>
        <v>26394.604999999981</v>
      </c>
      <c r="F198" s="5"/>
      <c r="G198" s="4"/>
      <c r="H198" s="71"/>
      <c r="I198" s="1"/>
      <c r="J198" s="1"/>
      <c r="K198" s="6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6"/>
      <c r="Y198" s="6"/>
    </row>
    <row r="199" spans="1:25" ht="12.75" customHeight="1">
      <c r="A199" s="1"/>
      <c r="B199" s="58"/>
      <c r="C199" s="72"/>
      <c r="D199" s="4"/>
      <c r="E199" s="4"/>
      <c r="F199" s="5"/>
      <c r="G199" s="4"/>
      <c r="H199" s="71"/>
      <c r="I199" s="1"/>
      <c r="J199" s="1"/>
      <c r="K199" s="6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6"/>
      <c r="Y199" s="6"/>
    </row>
    <row r="200" spans="1:25" ht="12.75" customHeight="1">
      <c r="A200" s="1"/>
      <c r="B200" s="58"/>
      <c r="C200" s="73"/>
      <c r="D200" s="74"/>
      <c r="E200" s="74"/>
      <c r="F200" s="5"/>
      <c r="G200" s="4"/>
      <c r="H200" s="1"/>
      <c r="I200" s="1"/>
      <c r="J200" s="1"/>
      <c r="K200" s="6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6"/>
      <c r="Y200" s="6"/>
    </row>
    <row r="201" spans="1:25" ht="15.75" customHeight="1">
      <c r="A201" s="75"/>
      <c r="B201" s="76"/>
      <c r="C201" s="77"/>
      <c r="D201" s="78"/>
      <c r="E201" s="78"/>
      <c r="F201" s="79"/>
      <c r="G201" s="4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6"/>
      <c r="Y201" s="6"/>
    </row>
    <row r="202" spans="1:25" ht="12.75" customHeight="1">
      <c r="A202" s="1"/>
      <c r="B202" s="58"/>
      <c r="C202" s="80"/>
      <c r="D202" s="74"/>
      <c r="E202" s="78"/>
      <c r="F202" s="5"/>
      <c r="G202" s="4"/>
      <c r="H202" s="1"/>
      <c r="I202" s="1"/>
      <c r="J202" s="1"/>
      <c r="K202" s="6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6"/>
      <c r="Y202" s="6"/>
    </row>
    <row r="203" spans="1:25" ht="12.75" customHeight="1">
      <c r="A203" s="1"/>
      <c r="B203" s="58"/>
      <c r="C203" s="80"/>
      <c r="D203" s="74"/>
      <c r="E203" s="78"/>
      <c r="F203" s="5"/>
      <c r="G203" s="4"/>
      <c r="H203" s="1"/>
      <c r="I203" s="1"/>
      <c r="J203" s="1"/>
      <c r="K203" s="6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6"/>
      <c r="Y203" s="6"/>
    </row>
    <row r="204" spans="1:25" ht="12.75" customHeight="1">
      <c r="A204" s="1"/>
      <c r="B204" s="58"/>
      <c r="C204" s="80"/>
      <c r="D204" s="74"/>
      <c r="E204" s="78"/>
      <c r="F204" s="5"/>
      <c r="G204" s="4"/>
      <c r="H204" s="1"/>
      <c r="I204" s="1"/>
      <c r="J204" s="1"/>
      <c r="K204" s="6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6"/>
      <c r="Y204" s="6"/>
    </row>
    <row r="205" spans="1:25" ht="12.75" customHeight="1">
      <c r="A205" s="1"/>
      <c r="B205" s="58"/>
      <c r="C205" s="81"/>
      <c r="D205" s="78"/>
      <c r="E205" s="78"/>
      <c r="F205" s="5"/>
      <c r="G205" s="4"/>
      <c r="H205" s="1"/>
      <c r="I205" s="1"/>
      <c r="J205" s="1"/>
      <c r="K205" s="6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6"/>
      <c r="Y205" s="6"/>
    </row>
    <row r="206" spans="1:25" ht="12.75" customHeight="1">
      <c r="A206" s="1"/>
      <c r="B206" s="58"/>
      <c r="C206" s="3"/>
      <c r="D206" s="4"/>
      <c r="E206" s="4"/>
      <c r="F206" s="5"/>
      <c r="G206" s="4"/>
      <c r="H206" s="1"/>
      <c r="I206" s="1"/>
      <c r="J206" s="1"/>
      <c r="K206" s="6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6"/>
      <c r="Y206" s="6"/>
    </row>
    <row r="207" spans="1:25" ht="12.75" customHeight="1">
      <c r="A207" s="1"/>
      <c r="B207" s="58"/>
      <c r="C207" s="3"/>
      <c r="D207" s="4"/>
      <c r="E207" s="4"/>
      <c r="F207" s="5"/>
      <c r="G207" s="4"/>
      <c r="H207" s="1"/>
      <c r="I207" s="1"/>
      <c r="J207" s="1"/>
      <c r="K207" s="6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6"/>
      <c r="Y207" s="6"/>
    </row>
    <row r="208" spans="1:25" ht="12.75" customHeight="1">
      <c r="A208" s="1"/>
      <c r="B208" s="58"/>
      <c r="C208" s="3"/>
      <c r="D208" s="4"/>
      <c r="E208" s="4"/>
      <c r="F208" s="5"/>
      <c r="G208" s="4"/>
      <c r="H208" s="1"/>
      <c r="I208" s="1"/>
      <c r="J208" s="1"/>
      <c r="K208" s="6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6"/>
      <c r="Y208" s="6"/>
    </row>
    <row r="209" spans="1:25" ht="12.75" customHeight="1">
      <c r="A209" s="1"/>
      <c r="B209" s="58"/>
      <c r="C209" s="54"/>
      <c r="D209" s="55"/>
      <c r="E209" s="4"/>
      <c r="F209" s="82"/>
      <c r="G209" s="8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6"/>
      <c r="Y209" s="6"/>
    </row>
    <row r="210" spans="1:25" ht="12.75" customHeight="1">
      <c r="A210" s="1"/>
      <c r="B210" s="7"/>
      <c r="C210" s="7"/>
      <c r="D210" s="4"/>
      <c r="E210" s="4"/>
      <c r="F210" s="5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6"/>
      <c r="Y210" s="6"/>
    </row>
    <row r="211" spans="1:25" ht="12.75" customHeight="1">
      <c r="A211" s="1"/>
      <c r="B211" s="7"/>
      <c r="C211" s="69"/>
      <c r="D211" s="84"/>
      <c r="E211" s="4"/>
      <c r="F211" s="5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6"/>
      <c r="Y211" s="6"/>
    </row>
    <row r="212" spans="1:25" ht="12.75" customHeight="1">
      <c r="A212" s="1"/>
      <c r="B212" s="7"/>
      <c r="C212" s="69"/>
      <c r="D212" s="84"/>
      <c r="E212" s="4"/>
      <c r="F212" s="5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6"/>
      <c r="Y212" s="6"/>
    </row>
    <row r="213" spans="1:25" ht="12.75" customHeight="1">
      <c r="A213" s="1"/>
      <c r="B213" s="7"/>
      <c r="C213" s="69"/>
      <c r="D213" s="84"/>
      <c r="E213" s="4"/>
      <c r="F213" s="5"/>
      <c r="G213" s="4"/>
      <c r="H213" s="1"/>
      <c r="I213" s="1"/>
      <c r="J213" s="8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6"/>
      <c r="Y213" s="6"/>
    </row>
    <row r="214" spans="1:25" ht="12.75" customHeight="1">
      <c r="A214" s="1"/>
      <c r="B214" s="7"/>
      <c r="C214" s="69"/>
      <c r="D214" s="84"/>
      <c r="E214" s="4"/>
      <c r="F214" s="5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6"/>
      <c r="Y214" s="6"/>
    </row>
    <row r="215" spans="1:25" ht="12.75" customHeight="1">
      <c r="A215" s="1"/>
      <c r="B215" s="7"/>
      <c r="C215" s="69"/>
      <c r="D215" s="4"/>
      <c r="E215" s="4"/>
      <c r="F215" s="5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6"/>
      <c r="Y215" s="6"/>
    </row>
    <row r="216" spans="1:25" ht="12.75" customHeight="1">
      <c r="A216" s="1"/>
      <c r="B216" s="7"/>
      <c r="C216" s="69"/>
      <c r="D216" s="84"/>
      <c r="E216" s="4"/>
      <c r="F216" s="5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6"/>
      <c r="Y216" s="6"/>
    </row>
    <row r="217" spans="1:25" ht="12.75" customHeight="1">
      <c r="A217" s="1"/>
      <c r="B217" s="7"/>
      <c r="C217" s="69"/>
      <c r="D217" s="4"/>
      <c r="E217" s="4"/>
      <c r="F217" s="5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6"/>
      <c r="Y217" s="6"/>
    </row>
    <row r="218" spans="1:25" ht="12.75" customHeight="1">
      <c r="A218" s="1"/>
      <c r="B218" s="7"/>
      <c r="C218" s="7"/>
      <c r="D218" s="4"/>
      <c r="E218" s="4"/>
      <c r="F218" s="5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6"/>
      <c r="Y218" s="6"/>
    </row>
    <row r="219" spans="1:25" ht="12.75" customHeight="1">
      <c r="A219" s="1"/>
      <c r="B219" s="7"/>
      <c r="C219" s="7"/>
      <c r="D219" s="4"/>
      <c r="E219" s="4"/>
      <c r="F219" s="5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6"/>
      <c r="Y219" s="6"/>
    </row>
    <row r="220" spans="1:25" ht="12.75" customHeight="1">
      <c r="A220" s="1"/>
      <c r="B220" s="7"/>
      <c r="C220" s="7"/>
      <c r="D220" s="4"/>
      <c r="E220" s="4"/>
      <c r="F220" s="5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6"/>
      <c r="Y220" s="6"/>
    </row>
    <row r="221" spans="1:25" ht="12.75" customHeight="1">
      <c r="A221" s="1"/>
      <c r="B221" s="7"/>
      <c r="C221" s="7"/>
      <c r="D221" s="4"/>
      <c r="E221" s="4"/>
      <c r="F221" s="5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6"/>
      <c r="Y221" s="6"/>
    </row>
    <row r="222" spans="1:25" ht="12.75" customHeight="1">
      <c r="A222" s="1"/>
      <c r="B222" s="7"/>
      <c r="C222" s="7"/>
      <c r="D222" s="4"/>
      <c r="E222" s="4"/>
      <c r="F222" s="5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6"/>
      <c r="Y222" s="6"/>
    </row>
    <row r="223" spans="1:25" ht="12.75" customHeight="1">
      <c r="A223" s="1"/>
      <c r="B223" s="7"/>
      <c r="C223" s="3"/>
      <c r="D223" s="4"/>
      <c r="E223" s="4"/>
      <c r="F223" s="5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6"/>
      <c r="Y223" s="6"/>
    </row>
    <row r="224" spans="1:25" ht="12.75" customHeight="1">
      <c r="A224" s="1"/>
      <c r="B224" s="7"/>
      <c r="C224" s="7"/>
      <c r="D224" s="4"/>
      <c r="E224" s="4"/>
      <c r="F224" s="5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6"/>
      <c r="Y224" s="6"/>
    </row>
    <row r="225" spans="1:25" ht="12.75" customHeight="1">
      <c r="A225" s="1"/>
      <c r="B225" s="7"/>
      <c r="C225" s="7"/>
      <c r="D225" s="4"/>
      <c r="E225" s="4"/>
      <c r="F225" s="5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6"/>
      <c r="Y225" s="6"/>
    </row>
    <row r="226" spans="1:25" ht="12.75" customHeight="1">
      <c r="A226" s="1"/>
      <c r="B226" s="58"/>
      <c r="C226" s="3"/>
      <c r="D226" s="4"/>
      <c r="E226" s="19"/>
      <c r="F226" s="5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6"/>
      <c r="Y226" s="6"/>
    </row>
    <row r="227" spans="1:25" ht="12.75" customHeight="1">
      <c r="A227" s="1"/>
      <c r="B227" s="7"/>
      <c r="C227" s="3"/>
      <c r="D227" s="4"/>
      <c r="E227" s="19"/>
      <c r="F227" s="5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6"/>
      <c r="Y227" s="6"/>
    </row>
    <row r="228" spans="1:25" ht="12.75" customHeight="1">
      <c r="A228" s="1"/>
      <c r="B228" s="7"/>
      <c r="C228" s="3"/>
      <c r="D228" s="4"/>
      <c r="E228" s="19"/>
      <c r="F228" s="5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6"/>
      <c r="Y228" s="6"/>
    </row>
    <row r="229" spans="1:25" ht="12.75" customHeight="1">
      <c r="A229" s="1"/>
      <c r="B229" s="7"/>
      <c r="C229" s="3"/>
      <c r="D229" s="4"/>
      <c r="E229" s="19"/>
      <c r="F229" s="5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6"/>
      <c r="Y229" s="6"/>
    </row>
    <row r="230" spans="1:25" ht="12.75" customHeight="1">
      <c r="A230" s="1"/>
      <c r="B230" s="7"/>
      <c r="C230" s="3"/>
      <c r="D230" s="4"/>
      <c r="E230" s="19"/>
      <c r="F230" s="5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6"/>
      <c r="Y230" s="6"/>
    </row>
    <row r="231" spans="1:25" ht="12.75" customHeight="1">
      <c r="A231" s="1"/>
      <c r="B231" s="7"/>
      <c r="C231" s="3"/>
      <c r="D231" s="4"/>
      <c r="E231" s="19"/>
      <c r="F231" s="5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6"/>
      <c r="Y231" s="6"/>
    </row>
    <row r="232" spans="1:25" ht="12.75" customHeight="1">
      <c r="A232" s="1"/>
      <c r="B232" s="7"/>
      <c r="C232" s="3"/>
      <c r="D232" s="4"/>
      <c r="E232" s="19"/>
      <c r="F232" s="5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6"/>
      <c r="Y232" s="6"/>
    </row>
    <row r="233" spans="1:25" ht="12.75" customHeight="1">
      <c r="A233" s="1"/>
      <c r="B233" s="11"/>
      <c r="C233" s="3"/>
      <c r="D233" s="4"/>
      <c r="E233" s="19"/>
      <c r="F233" s="5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6"/>
      <c r="Y233" s="6"/>
    </row>
    <row r="234" spans="1:25" ht="12.75" customHeight="1">
      <c r="A234" s="1"/>
      <c r="B234" s="11"/>
      <c r="C234" s="3"/>
      <c r="D234" s="4"/>
      <c r="E234" s="19"/>
      <c r="F234" s="5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6"/>
      <c r="Y234" s="6"/>
    </row>
    <row r="235" spans="1:25" ht="12.75" customHeight="1">
      <c r="A235" s="1"/>
      <c r="B235" s="58"/>
      <c r="C235" s="3"/>
      <c r="D235" s="4"/>
      <c r="E235" s="86"/>
      <c r="F235" s="5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6"/>
      <c r="Y235" s="6"/>
    </row>
    <row r="236" spans="1:25" ht="12.75" customHeight="1">
      <c r="A236" s="1"/>
      <c r="B236" s="7"/>
      <c r="C236" s="7"/>
      <c r="D236" s="4"/>
      <c r="E236" s="4"/>
      <c r="F236" s="5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6"/>
      <c r="Y236" s="6"/>
    </row>
    <row r="237" spans="1:25" ht="12.75" customHeight="1">
      <c r="A237" s="1"/>
      <c r="B237" s="7"/>
      <c r="C237" s="7"/>
      <c r="D237" s="4"/>
      <c r="E237" s="4"/>
      <c r="F237" s="5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6"/>
      <c r="Y237" s="6"/>
    </row>
    <row r="238" spans="1:25" ht="12.75" customHeight="1">
      <c r="A238" s="1"/>
      <c r="B238" s="7"/>
      <c r="C238" s="7"/>
      <c r="D238" s="4"/>
      <c r="E238" s="4"/>
      <c r="F238" s="5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6"/>
      <c r="Y238" s="6"/>
    </row>
    <row r="239" spans="1:25" ht="12.75" customHeight="1">
      <c r="A239" s="1"/>
      <c r="B239" s="7"/>
      <c r="C239" s="7"/>
      <c r="D239" s="4"/>
      <c r="E239" s="4"/>
      <c r="F239" s="5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6"/>
      <c r="Y239" s="6"/>
    </row>
    <row r="240" spans="1:25" ht="12.75" customHeight="1">
      <c r="A240" s="1"/>
      <c r="B240" s="7"/>
      <c r="C240" s="7"/>
      <c r="D240" s="4"/>
      <c r="E240" s="4"/>
      <c r="F240" s="5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6"/>
      <c r="Y240" s="6"/>
    </row>
    <row r="241" spans="1:25" ht="12.75" customHeight="1">
      <c r="A241" s="1"/>
      <c r="B241" s="7"/>
      <c r="C241" s="7"/>
      <c r="D241" s="4"/>
      <c r="E241" s="4"/>
      <c r="F241" s="5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6"/>
      <c r="Y241" s="6"/>
    </row>
    <row r="242" spans="1:25" ht="12.75" customHeight="1">
      <c r="A242" s="1"/>
      <c r="B242" s="7"/>
      <c r="C242" s="7"/>
      <c r="D242" s="4"/>
      <c r="E242" s="4"/>
      <c r="F242" s="5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6"/>
      <c r="Y242" s="6"/>
    </row>
    <row r="243" spans="1:25" ht="12.75" customHeight="1">
      <c r="A243" s="1"/>
      <c r="B243" s="7"/>
      <c r="C243" s="7"/>
      <c r="D243" s="4"/>
      <c r="E243" s="4"/>
      <c r="F243" s="5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6"/>
      <c r="Y243" s="6"/>
    </row>
    <row r="244" spans="1:25" ht="12.75" customHeight="1">
      <c r="A244" s="1"/>
      <c r="B244" s="7"/>
      <c r="C244" s="7"/>
      <c r="D244" s="4"/>
      <c r="E244" s="4"/>
      <c r="F244" s="5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6"/>
      <c r="Y244" s="6"/>
    </row>
    <row r="245" spans="1:25" ht="12.75" customHeight="1">
      <c r="A245" s="1"/>
      <c r="B245" s="7"/>
      <c r="C245" s="7"/>
      <c r="D245" s="4"/>
      <c r="E245" s="4"/>
      <c r="F245" s="5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6"/>
      <c r="Y245" s="6"/>
    </row>
    <row r="246" spans="1:25" ht="12.75" customHeight="1">
      <c r="A246" s="1"/>
      <c r="B246" s="7"/>
      <c r="C246" s="7"/>
      <c r="D246" s="4"/>
      <c r="E246" s="4"/>
      <c r="F246" s="5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6"/>
      <c r="Y246" s="6"/>
    </row>
    <row r="247" spans="1:25" ht="12.75" customHeight="1">
      <c r="A247" s="1"/>
      <c r="B247" s="7"/>
      <c r="C247" s="7"/>
      <c r="D247" s="4"/>
      <c r="E247" s="4"/>
      <c r="F247" s="5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6"/>
      <c r="Y247" s="6"/>
    </row>
    <row r="248" spans="1:25" ht="12.75" customHeight="1">
      <c r="A248" s="1"/>
      <c r="B248" s="7"/>
      <c r="C248" s="7"/>
      <c r="D248" s="4"/>
      <c r="E248" s="4"/>
      <c r="F248" s="5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6"/>
      <c r="Y248" s="6"/>
    </row>
    <row r="249" spans="1:25" ht="12.75" customHeight="1">
      <c r="A249" s="1"/>
      <c r="B249" s="7"/>
      <c r="C249" s="7"/>
      <c r="D249" s="4"/>
      <c r="E249" s="4"/>
      <c r="F249" s="5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6"/>
      <c r="Y249" s="6"/>
    </row>
    <row r="250" spans="1:25" ht="12.75" customHeight="1">
      <c r="A250" s="1"/>
      <c r="B250" s="7"/>
      <c r="C250" s="7"/>
      <c r="D250" s="4"/>
      <c r="E250" s="4"/>
      <c r="F250" s="5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6"/>
      <c r="Y250" s="6"/>
    </row>
    <row r="251" spans="1:25" ht="12.75" customHeight="1">
      <c r="A251" s="1"/>
      <c r="B251" s="7"/>
      <c r="C251" s="7"/>
      <c r="D251" s="4"/>
      <c r="E251" s="4"/>
      <c r="F251" s="5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6"/>
      <c r="Y251" s="6"/>
    </row>
    <row r="252" spans="1:25" ht="12.75" customHeight="1">
      <c r="A252" s="1"/>
      <c r="B252" s="7"/>
      <c r="C252" s="7"/>
      <c r="D252" s="4"/>
      <c r="E252" s="4"/>
      <c r="F252" s="5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6"/>
      <c r="Y252" s="6"/>
    </row>
    <row r="253" spans="1:25" ht="12.75" customHeight="1">
      <c r="A253" s="1"/>
      <c r="B253" s="7"/>
      <c r="C253" s="7"/>
      <c r="D253" s="4"/>
      <c r="E253" s="4"/>
      <c r="F253" s="5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6"/>
      <c r="Y253" s="6"/>
    </row>
    <row r="254" spans="1:25" ht="12.75" customHeight="1">
      <c r="A254" s="1"/>
      <c r="B254" s="7"/>
      <c r="C254" s="7"/>
      <c r="D254" s="4"/>
      <c r="E254" s="4"/>
      <c r="F254" s="5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6"/>
      <c r="Y254" s="6"/>
    </row>
    <row r="255" spans="1:25" ht="12.75" customHeight="1">
      <c r="A255" s="1"/>
      <c r="B255" s="7"/>
      <c r="C255" s="7"/>
      <c r="D255" s="4"/>
      <c r="E255" s="4"/>
      <c r="F255" s="5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6"/>
      <c r="Y255" s="6"/>
    </row>
    <row r="256" spans="1:25" ht="12.75" customHeight="1">
      <c r="A256" s="1"/>
      <c r="B256" s="7"/>
      <c r="C256" s="7"/>
      <c r="D256" s="4"/>
      <c r="E256" s="4"/>
      <c r="F256" s="5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6"/>
      <c r="Y256" s="6"/>
    </row>
    <row r="257" spans="1:25" ht="12.75" customHeight="1">
      <c r="A257" s="1"/>
      <c r="B257" s="7"/>
      <c r="C257" s="7"/>
      <c r="D257" s="4"/>
      <c r="E257" s="4"/>
      <c r="F257" s="5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6"/>
      <c r="Y257" s="6"/>
    </row>
    <row r="258" spans="1:25" ht="12.75" customHeight="1">
      <c r="A258" s="1"/>
      <c r="B258" s="7"/>
      <c r="C258" s="7"/>
      <c r="D258" s="4"/>
      <c r="E258" s="4"/>
      <c r="F258" s="5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6"/>
      <c r="Y258" s="6"/>
    </row>
    <row r="259" spans="1:25" ht="12.75" customHeight="1">
      <c r="A259" s="1"/>
      <c r="B259" s="7"/>
      <c r="C259" s="7"/>
      <c r="D259" s="4"/>
      <c r="E259" s="4"/>
      <c r="F259" s="5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6"/>
      <c r="Y259" s="6"/>
    </row>
    <row r="260" spans="1:25" ht="12.75" customHeight="1">
      <c r="A260" s="1"/>
      <c r="B260" s="7"/>
      <c r="C260" s="7"/>
      <c r="D260" s="4"/>
      <c r="E260" s="4"/>
      <c r="F260" s="5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6"/>
      <c r="Y260" s="6"/>
    </row>
    <row r="261" spans="1:25" ht="12.75" customHeight="1">
      <c r="A261" s="1"/>
      <c r="B261" s="7"/>
      <c r="C261" s="7"/>
      <c r="D261" s="4"/>
      <c r="E261" s="4"/>
      <c r="F261" s="5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6"/>
      <c r="Y261" s="6"/>
    </row>
    <row r="262" spans="1:25" ht="12.75" customHeight="1">
      <c r="A262" s="1"/>
      <c r="B262" s="7"/>
      <c r="C262" s="7"/>
      <c r="D262" s="4"/>
      <c r="E262" s="4"/>
      <c r="F262" s="5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6"/>
      <c r="Y262" s="6"/>
    </row>
    <row r="263" spans="1:25" ht="12.75" customHeight="1">
      <c r="A263" s="1"/>
      <c r="B263" s="7"/>
      <c r="C263" s="7"/>
      <c r="D263" s="4"/>
      <c r="E263" s="4"/>
      <c r="F263" s="5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6"/>
      <c r="Y263" s="6"/>
    </row>
    <row r="264" spans="1:25" ht="12.75" customHeight="1">
      <c r="A264" s="1"/>
      <c r="B264" s="7"/>
      <c r="C264" s="7"/>
      <c r="D264" s="4"/>
      <c r="E264" s="4"/>
      <c r="F264" s="5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6"/>
      <c r="Y264" s="6"/>
    </row>
    <row r="265" spans="1:25" ht="12.75" customHeight="1">
      <c r="A265" s="1"/>
      <c r="B265" s="7"/>
      <c r="C265" s="7"/>
      <c r="D265" s="4"/>
      <c r="E265" s="4"/>
      <c r="F265" s="5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6"/>
      <c r="Y265" s="6"/>
    </row>
    <row r="266" spans="1:25" ht="12.75" customHeight="1">
      <c r="A266" s="1"/>
      <c r="B266" s="7"/>
      <c r="C266" s="7"/>
      <c r="D266" s="4"/>
      <c r="E266" s="4"/>
      <c r="F266" s="5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6"/>
      <c r="Y266" s="6"/>
    </row>
    <row r="267" spans="1:25" ht="12.75" customHeight="1">
      <c r="A267" s="1"/>
      <c r="B267" s="7"/>
      <c r="C267" s="7"/>
      <c r="D267" s="4"/>
      <c r="E267" s="4"/>
      <c r="F267" s="5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6"/>
      <c r="Y267" s="6"/>
    </row>
    <row r="268" spans="1:25" ht="12.75" customHeight="1">
      <c r="A268" s="1"/>
      <c r="B268" s="7"/>
      <c r="C268" s="7"/>
      <c r="D268" s="4"/>
      <c r="E268" s="4"/>
      <c r="F268" s="5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6"/>
      <c r="Y268" s="6"/>
    </row>
    <row r="269" spans="1:25" ht="12.75" customHeight="1">
      <c r="A269" s="1"/>
      <c r="B269" s="7"/>
      <c r="C269" s="7"/>
      <c r="D269" s="4"/>
      <c r="E269" s="4"/>
      <c r="F269" s="5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6"/>
      <c r="Y269" s="6"/>
    </row>
    <row r="270" spans="1:25" ht="12.75" customHeight="1">
      <c r="A270" s="1"/>
      <c r="B270" s="7"/>
      <c r="C270" s="7"/>
      <c r="D270" s="4"/>
      <c r="E270" s="4"/>
      <c r="F270" s="5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6"/>
      <c r="Y270" s="6"/>
    </row>
    <row r="271" spans="1:25" ht="12.75" customHeight="1">
      <c r="A271" s="1"/>
      <c r="B271" s="7"/>
      <c r="C271" s="7"/>
      <c r="D271" s="4"/>
      <c r="E271" s="4"/>
      <c r="F271" s="5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6"/>
      <c r="Y271" s="6"/>
    </row>
    <row r="272" spans="1:25" ht="12.75" customHeight="1">
      <c r="A272" s="1"/>
      <c r="B272" s="7"/>
      <c r="C272" s="7"/>
      <c r="D272" s="4"/>
      <c r="E272" s="4"/>
      <c r="F272" s="5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6"/>
      <c r="Y272" s="6"/>
    </row>
    <row r="273" spans="1:25" ht="12.75" customHeight="1">
      <c r="A273" s="1"/>
      <c r="B273" s="7"/>
      <c r="C273" s="7"/>
      <c r="D273" s="4"/>
      <c r="E273" s="4"/>
      <c r="F273" s="5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6"/>
      <c r="Y273" s="6"/>
    </row>
    <row r="274" spans="1:25" ht="12.75" customHeight="1">
      <c r="A274" s="1"/>
      <c r="B274" s="7"/>
      <c r="C274" s="7"/>
      <c r="D274" s="4"/>
      <c r="E274" s="4"/>
      <c r="F274" s="5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6"/>
      <c r="Y274" s="6"/>
    </row>
    <row r="275" spans="1:25" ht="12.75" customHeight="1">
      <c r="A275" s="1"/>
      <c r="B275" s="7"/>
      <c r="C275" s="7"/>
      <c r="D275" s="4"/>
      <c r="E275" s="4"/>
      <c r="F275" s="5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6"/>
      <c r="Y275" s="6"/>
    </row>
    <row r="276" spans="1:25" ht="12.75" customHeight="1">
      <c r="A276" s="1"/>
      <c r="B276" s="7"/>
      <c r="C276" s="7"/>
      <c r="D276" s="4"/>
      <c r="E276" s="4"/>
      <c r="F276" s="5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6"/>
      <c r="Y276" s="6"/>
    </row>
    <row r="277" spans="1:25" ht="12.75" customHeight="1">
      <c r="A277" s="1"/>
      <c r="B277" s="7"/>
      <c r="C277" s="7"/>
      <c r="D277" s="4"/>
      <c r="E277" s="4"/>
      <c r="F277" s="5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6"/>
      <c r="Y277" s="6"/>
    </row>
    <row r="278" spans="1:25" ht="12.75" customHeight="1">
      <c r="A278" s="1"/>
      <c r="B278" s="7"/>
      <c r="C278" s="7"/>
      <c r="D278" s="4"/>
      <c r="E278" s="4"/>
      <c r="F278" s="5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6"/>
      <c r="Y278" s="6"/>
    </row>
    <row r="279" spans="1:25" ht="12.75" customHeight="1">
      <c r="A279" s="1"/>
      <c r="B279" s="7"/>
      <c r="C279" s="7"/>
      <c r="D279" s="4"/>
      <c r="E279" s="4"/>
      <c r="F279" s="5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6"/>
      <c r="Y279" s="6"/>
    </row>
    <row r="280" spans="1:25" ht="12.75" customHeight="1">
      <c r="A280" s="1"/>
      <c r="B280" s="7"/>
      <c r="C280" s="7"/>
      <c r="D280" s="4"/>
      <c r="E280" s="4"/>
      <c r="F280" s="5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6"/>
      <c r="Y280" s="6"/>
    </row>
    <row r="281" spans="1:25" ht="12.75" customHeight="1">
      <c r="A281" s="1"/>
      <c r="B281" s="7"/>
      <c r="C281" s="7"/>
      <c r="D281" s="4"/>
      <c r="E281" s="4"/>
      <c r="F281" s="5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6"/>
      <c r="Y281" s="6"/>
    </row>
    <row r="282" spans="1:25" ht="12.75" customHeight="1">
      <c r="A282" s="1"/>
      <c r="B282" s="7"/>
      <c r="C282" s="7"/>
      <c r="D282" s="4"/>
      <c r="E282" s="4"/>
      <c r="F282" s="5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6"/>
      <c r="Y282" s="6"/>
    </row>
    <row r="283" spans="1:25" ht="12.75" customHeight="1">
      <c r="A283" s="1"/>
      <c r="B283" s="7"/>
      <c r="C283" s="7"/>
      <c r="D283" s="4"/>
      <c r="E283" s="4"/>
      <c r="F283" s="5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6"/>
      <c r="Y283" s="6"/>
    </row>
    <row r="284" spans="1:25" ht="12.75" customHeight="1">
      <c r="A284" s="1"/>
      <c r="B284" s="7"/>
      <c r="C284" s="7"/>
      <c r="D284" s="4"/>
      <c r="E284" s="4"/>
      <c r="F284" s="5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6"/>
      <c r="Y284" s="6"/>
    </row>
    <row r="285" spans="1:25" ht="12.75" customHeight="1">
      <c r="A285" s="1"/>
      <c r="B285" s="7"/>
      <c r="C285" s="7"/>
      <c r="D285" s="4"/>
      <c r="E285" s="4"/>
      <c r="F285" s="5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6"/>
      <c r="Y285" s="6"/>
    </row>
    <row r="286" spans="1:25" ht="12.75" customHeight="1">
      <c r="A286" s="1"/>
      <c r="B286" s="7"/>
      <c r="C286" s="7"/>
      <c r="D286" s="4"/>
      <c r="E286" s="4"/>
      <c r="F286" s="5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6"/>
      <c r="Y286" s="6"/>
    </row>
    <row r="287" spans="1:25" ht="12.75" customHeight="1">
      <c r="A287" s="1"/>
      <c r="B287" s="7"/>
      <c r="C287" s="7"/>
      <c r="D287" s="4"/>
      <c r="E287" s="4"/>
      <c r="F287" s="5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6"/>
      <c r="Y287" s="6"/>
    </row>
    <row r="288" spans="1:25" ht="12.75" customHeight="1">
      <c r="A288" s="1"/>
      <c r="B288" s="7"/>
      <c r="C288" s="7"/>
      <c r="D288" s="4"/>
      <c r="E288" s="4"/>
      <c r="F288" s="5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6"/>
      <c r="Y288" s="6"/>
    </row>
    <row r="289" spans="1:25" ht="12.75" customHeight="1">
      <c r="A289" s="1"/>
      <c r="B289" s="7"/>
      <c r="C289" s="7"/>
      <c r="D289" s="4"/>
      <c r="E289" s="4"/>
      <c r="F289" s="5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6"/>
      <c r="Y289" s="6"/>
    </row>
    <row r="290" spans="1:25" ht="12.75" customHeight="1">
      <c r="A290" s="1"/>
      <c r="B290" s="7"/>
      <c r="C290" s="7"/>
      <c r="D290" s="4"/>
      <c r="E290" s="4"/>
      <c r="F290" s="5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6"/>
      <c r="Y290" s="6"/>
    </row>
    <row r="291" spans="1:25" ht="12.75" customHeight="1">
      <c r="A291" s="1"/>
      <c r="B291" s="7"/>
      <c r="C291" s="7"/>
      <c r="D291" s="4"/>
      <c r="E291" s="4"/>
      <c r="F291" s="5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6"/>
      <c r="Y291" s="6"/>
    </row>
    <row r="292" spans="1:25" ht="12.75" customHeight="1">
      <c r="A292" s="1"/>
      <c r="B292" s="7"/>
      <c r="C292" s="7"/>
      <c r="D292" s="4"/>
      <c r="E292" s="4"/>
      <c r="F292" s="5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6"/>
      <c r="Y292" s="6"/>
    </row>
    <row r="293" spans="1:25" ht="12.75" customHeight="1">
      <c r="A293" s="1"/>
      <c r="B293" s="7"/>
      <c r="C293" s="7"/>
      <c r="D293" s="4"/>
      <c r="E293" s="4"/>
      <c r="F293" s="5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6"/>
      <c r="Y293" s="6"/>
    </row>
    <row r="294" spans="1:25" ht="12.75" customHeight="1">
      <c r="A294" s="1"/>
      <c r="B294" s="7"/>
      <c r="C294" s="7"/>
      <c r="D294" s="4"/>
      <c r="E294" s="4"/>
      <c r="F294" s="5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6"/>
      <c r="Y294" s="6"/>
    </row>
    <row r="295" spans="1:25" ht="12.75" customHeight="1">
      <c r="A295" s="1"/>
      <c r="B295" s="7"/>
      <c r="C295" s="7"/>
      <c r="D295" s="4"/>
      <c r="E295" s="4"/>
      <c r="F295" s="5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6"/>
      <c r="Y295" s="6"/>
    </row>
    <row r="296" spans="1:25" ht="12.75" customHeight="1">
      <c r="A296" s="1"/>
      <c r="B296" s="7"/>
      <c r="C296" s="7"/>
      <c r="D296" s="4"/>
      <c r="E296" s="4"/>
      <c r="F296" s="5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6"/>
      <c r="Y296" s="6"/>
    </row>
    <row r="297" spans="1:25" ht="12.75" customHeight="1">
      <c r="A297" s="1"/>
      <c r="B297" s="7"/>
      <c r="C297" s="7"/>
      <c r="D297" s="4"/>
      <c r="E297" s="4"/>
      <c r="F297" s="5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6"/>
      <c r="Y297" s="6"/>
    </row>
    <row r="298" spans="1:25" ht="12.75" customHeight="1">
      <c r="A298" s="1"/>
      <c r="B298" s="7"/>
      <c r="C298" s="7"/>
      <c r="D298" s="4"/>
      <c r="E298" s="4"/>
      <c r="F298" s="5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6"/>
      <c r="Y298" s="6"/>
    </row>
    <row r="299" spans="1:25" ht="12.75" customHeight="1">
      <c r="A299" s="1"/>
      <c r="B299" s="7"/>
      <c r="C299" s="7"/>
      <c r="D299" s="4"/>
      <c r="E299" s="4"/>
      <c r="F299" s="5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6"/>
      <c r="Y299" s="6"/>
    </row>
    <row r="300" spans="1:25" ht="12.75" customHeight="1">
      <c r="A300" s="1"/>
      <c r="B300" s="7"/>
      <c r="C300" s="7"/>
      <c r="D300" s="4"/>
      <c r="E300" s="4"/>
      <c r="F300" s="5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6"/>
      <c r="Y300" s="6"/>
    </row>
    <row r="301" spans="1:25" ht="12.75" customHeight="1">
      <c r="A301" s="1"/>
      <c r="B301" s="7"/>
      <c r="C301" s="7"/>
      <c r="D301" s="4"/>
      <c r="E301" s="4"/>
      <c r="F301" s="5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6"/>
      <c r="Y301" s="6"/>
    </row>
    <row r="302" spans="1:25" ht="12.75" customHeight="1">
      <c r="A302" s="1"/>
      <c r="B302" s="7"/>
      <c r="C302" s="7"/>
      <c r="D302" s="4"/>
      <c r="E302" s="4"/>
      <c r="F302" s="5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6"/>
      <c r="Y302" s="6"/>
    </row>
    <row r="303" spans="1:25" ht="12.75" customHeight="1">
      <c r="A303" s="1"/>
      <c r="B303" s="7"/>
      <c r="C303" s="7"/>
      <c r="D303" s="4"/>
      <c r="E303" s="4"/>
      <c r="F303" s="5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6"/>
      <c r="Y303" s="6"/>
    </row>
    <row r="304" spans="1:25" ht="12.75" customHeight="1">
      <c r="A304" s="1"/>
      <c r="B304" s="7"/>
      <c r="C304" s="7"/>
      <c r="D304" s="4"/>
      <c r="E304" s="4"/>
      <c r="F304" s="5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6"/>
      <c r="Y304" s="6"/>
    </row>
    <row r="305" spans="1:25" ht="12.75" customHeight="1">
      <c r="A305" s="1"/>
      <c r="B305" s="7"/>
      <c r="C305" s="7"/>
      <c r="D305" s="4"/>
      <c r="E305" s="4"/>
      <c r="F305" s="5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6"/>
      <c r="Y305" s="6"/>
    </row>
    <row r="306" spans="1:25" ht="12.75" customHeight="1">
      <c r="A306" s="1"/>
      <c r="B306" s="7"/>
      <c r="C306" s="7"/>
      <c r="D306" s="4"/>
      <c r="E306" s="4"/>
      <c r="F306" s="5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6"/>
      <c r="Y306" s="6"/>
    </row>
    <row r="307" spans="1:25" ht="12.75" customHeight="1">
      <c r="A307" s="1"/>
      <c r="B307" s="7"/>
      <c r="C307" s="7"/>
      <c r="D307" s="4"/>
      <c r="E307" s="4"/>
      <c r="F307" s="5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6"/>
      <c r="Y307" s="6"/>
    </row>
    <row r="308" spans="1:25" ht="12.75" customHeight="1">
      <c r="A308" s="1"/>
      <c r="B308" s="7"/>
      <c r="C308" s="7"/>
      <c r="D308" s="4"/>
      <c r="E308" s="4"/>
      <c r="F308" s="5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6"/>
      <c r="Y308" s="6"/>
    </row>
    <row r="309" spans="1:25" ht="12.75" customHeight="1">
      <c r="A309" s="1"/>
      <c r="B309" s="7"/>
      <c r="C309" s="7"/>
      <c r="D309" s="4"/>
      <c r="E309" s="4"/>
      <c r="F309" s="5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6"/>
      <c r="Y309" s="6"/>
    </row>
    <row r="310" spans="1:25" ht="12.75" customHeight="1">
      <c r="A310" s="1"/>
      <c r="B310" s="7"/>
      <c r="C310" s="7"/>
      <c r="D310" s="4"/>
      <c r="E310" s="4"/>
      <c r="F310" s="5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6"/>
      <c r="Y310" s="6"/>
    </row>
    <row r="311" spans="1:25" ht="12.75" customHeight="1">
      <c r="A311" s="1"/>
      <c r="B311" s="7"/>
      <c r="C311" s="7"/>
      <c r="D311" s="4"/>
      <c r="E311" s="4"/>
      <c r="F311" s="5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6"/>
      <c r="Y311" s="6"/>
    </row>
    <row r="312" spans="1:25" ht="12.75" customHeight="1">
      <c r="A312" s="1"/>
      <c r="B312" s="7"/>
      <c r="C312" s="7"/>
      <c r="D312" s="4"/>
      <c r="E312" s="4"/>
      <c r="F312" s="5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6"/>
      <c r="Y312" s="6"/>
    </row>
    <row r="313" spans="1:25" ht="12.75" customHeight="1">
      <c r="A313" s="1"/>
      <c r="B313" s="7"/>
      <c r="C313" s="7"/>
      <c r="D313" s="4"/>
      <c r="E313" s="4"/>
      <c r="F313" s="5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6"/>
      <c r="Y313" s="6"/>
    </row>
    <row r="314" spans="1:25" ht="12.75" customHeight="1">
      <c r="A314" s="1"/>
      <c r="B314" s="7"/>
      <c r="C314" s="7"/>
      <c r="D314" s="4"/>
      <c r="E314" s="4"/>
      <c r="F314" s="5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6"/>
      <c r="Y314" s="6"/>
    </row>
    <row r="315" spans="1:25" ht="12.75" customHeight="1">
      <c r="A315" s="1"/>
      <c r="B315" s="7"/>
      <c r="C315" s="7"/>
      <c r="D315" s="4"/>
      <c r="E315" s="4"/>
      <c r="F315" s="5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6"/>
      <c r="Y315" s="6"/>
    </row>
    <row r="316" spans="1:25" ht="12.75" customHeight="1">
      <c r="A316" s="1"/>
      <c r="B316" s="7"/>
      <c r="C316" s="7"/>
      <c r="D316" s="4"/>
      <c r="E316" s="4"/>
      <c r="F316" s="5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6"/>
      <c r="Y316" s="6"/>
    </row>
    <row r="317" spans="1:25" ht="12.75" customHeight="1">
      <c r="A317" s="1"/>
      <c r="B317" s="7"/>
      <c r="C317" s="7"/>
      <c r="D317" s="4"/>
      <c r="E317" s="4"/>
      <c r="F317" s="5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6"/>
      <c r="Y317" s="6"/>
    </row>
    <row r="318" spans="1:25" ht="12.75" customHeight="1">
      <c r="A318" s="1"/>
      <c r="B318" s="7"/>
      <c r="C318" s="7"/>
      <c r="D318" s="4"/>
      <c r="E318" s="4"/>
      <c r="F318" s="5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6"/>
      <c r="Y318" s="6"/>
    </row>
    <row r="319" spans="1:25" ht="12.75" customHeight="1">
      <c r="A319" s="1"/>
      <c r="B319" s="7"/>
      <c r="C319" s="7"/>
      <c r="D319" s="4"/>
      <c r="E319" s="4"/>
      <c r="F319" s="5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6"/>
      <c r="Y319" s="6"/>
    </row>
    <row r="320" spans="1:25" ht="12.75" customHeight="1">
      <c r="A320" s="1"/>
      <c r="B320" s="7"/>
      <c r="C320" s="7"/>
      <c r="D320" s="4"/>
      <c r="E320" s="4"/>
      <c r="F320" s="5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6"/>
      <c r="Y320" s="6"/>
    </row>
    <row r="321" spans="1:25" ht="12.75" customHeight="1">
      <c r="A321" s="1"/>
      <c r="B321" s="7"/>
      <c r="C321" s="7"/>
      <c r="D321" s="4"/>
      <c r="E321" s="4"/>
      <c r="F321" s="5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6"/>
      <c r="Y321" s="6"/>
    </row>
    <row r="322" spans="1:25" ht="12.75" customHeight="1">
      <c r="A322" s="1"/>
      <c r="B322" s="7"/>
      <c r="C322" s="7"/>
      <c r="D322" s="4"/>
      <c r="E322" s="4"/>
      <c r="F322" s="5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6"/>
      <c r="Y322" s="6"/>
    </row>
    <row r="323" spans="1:25" ht="12.75" customHeight="1">
      <c r="A323" s="1"/>
      <c r="B323" s="7"/>
      <c r="C323" s="7"/>
      <c r="D323" s="4"/>
      <c r="E323" s="4"/>
      <c r="F323" s="5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6"/>
      <c r="Y323" s="6"/>
    </row>
    <row r="324" spans="1:25" ht="12.75" customHeight="1">
      <c r="A324" s="1"/>
      <c r="B324" s="7"/>
      <c r="C324" s="7"/>
      <c r="D324" s="4"/>
      <c r="E324" s="4"/>
      <c r="F324" s="5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6"/>
      <c r="Y324" s="6"/>
    </row>
    <row r="325" spans="1:25" ht="12.75" customHeight="1">
      <c r="A325" s="1"/>
      <c r="B325" s="7"/>
      <c r="C325" s="7"/>
      <c r="D325" s="4"/>
      <c r="E325" s="4"/>
      <c r="F325" s="5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6"/>
      <c r="Y325" s="6"/>
    </row>
    <row r="326" spans="1:25" ht="12.75" customHeight="1">
      <c r="A326" s="1"/>
      <c r="B326" s="7"/>
      <c r="C326" s="7"/>
      <c r="D326" s="4"/>
      <c r="E326" s="4"/>
      <c r="F326" s="5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6"/>
      <c r="Y326" s="6"/>
    </row>
    <row r="327" spans="1:25" ht="12.75" customHeight="1">
      <c r="A327" s="1"/>
      <c r="B327" s="7"/>
      <c r="C327" s="7"/>
      <c r="D327" s="4"/>
      <c r="E327" s="4"/>
      <c r="F327" s="5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6"/>
      <c r="Y327" s="6"/>
    </row>
    <row r="328" spans="1:25" ht="12.75" customHeight="1">
      <c r="A328" s="1"/>
      <c r="B328" s="7"/>
      <c r="C328" s="7"/>
      <c r="D328" s="4"/>
      <c r="E328" s="4"/>
      <c r="F328" s="5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6"/>
      <c r="Y328" s="6"/>
    </row>
    <row r="329" spans="1:25" ht="12.75" customHeight="1">
      <c r="A329" s="1"/>
      <c r="B329" s="7"/>
      <c r="C329" s="7"/>
      <c r="D329" s="4"/>
      <c r="E329" s="4"/>
      <c r="F329" s="5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6"/>
      <c r="Y329" s="6"/>
    </row>
    <row r="330" spans="1:25" ht="12.75" customHeight="1">
      <c r="A330" s="1"/>
      <c r="B330" s="7"/>
      <c r="C330" s="7"/>
      <c r="D330" s="4"/>
      <c r="E330" s="4"/>
      <c r="F330" s="5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6"/>
      <c r="Y330" s="6"/>
    </row>
    <row r="331" spans="1:25" ht="12.75" customHeight="1">
      <c r="A331" s="1"/>
      <c r="B331" s="7"/>
      <c r="C331" s="7"/>
      <c r="D331" s="4"/>
      <c r="E331" s="4"/>
      <c r="F331" s="5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6"/>
      <c r="Y331" s="6"/>
    </row>
    <row r="332" spans="1:25" ht="12.75" customHeight="1">
      <c r="A332" s="1"/>
      <c r="B332" s="7"/>
      <c r="C332" s="7"/>
      <c r="D332" s="4"/>
      <c r="E332" s="4"/>
      <c r="F332" s="5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6"/>
      <c r="Y332" s="6"/>
    </row>
    <row r="333" spans="1:25" ht="12.75" customHeight="1">
      <c r="A333" s="1"/>
      <c r="B333" s="7"/>
      <c r="C333" s="7"/>
      <c r="D333" s="4"/>
      <c r="E333" s="4"/>
      <c r="F333" s="5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6"/>
      <c r="Y333" s="6"/>
    </row>
    <row r="334" spans="1:25" ht="12.75" customHeight="1">
      <c r="A334" s="1"/>
      <c r="B334" s="7"/>
      <c r="C334" s="7"/>
      <c r="D334" s="4"/>
      <c r="E334" s="4"/>
      <c r="F334" s="5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6"/>
      <c r="Y334" s="6"/>
    </row>
    <row r="335" spans="1:25" ht="12.75" customHeight="1">
      <c r="A335" s="1"/>
      <c r="B335" s="7"/>
      <c r="C335" s="7"/>
      <c r="D335" s="4"/>
      <c r="E335" s="4"/>
      <c r="F335" s="5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6"/>
      <c r="Y335" s="6"/>
    </row>
    <row r="336" spans="1:25" ht="12.75" customHeight="1">
      <c r="A336" s="1"/>
      <c r="B336" s="7"/>
      <c r="C336" s="7"/>
      <c r="D336" s="4"/>
      <c r="E336" s="4"/>
      <c r="F336" s="5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6"/>
      <c r="Y336" s="6"/>
    </row>
    <row r="337" spans="1:25" ht="12.75" customHeight="1">
      <c r="A337" s="1"/>
      <c r="B337" s="7"/>
      <c r="C337" s="7"/>
      <c r="D337" s="4"/>
      <c r="E337" s="4"/>
      <c r="F337" s="5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6"/>
      <c r="Y337" s="6"/>
    </row>
    <row r="338" spans="1:25" ht="12.75" customHeight="1">
      <c r="A338" s="1"/>
      <c r="B338" s="7"/>
      <c r="C338" s="7"/>
      <c r="D338" s="4"/>
      <c r="E338" s="4"/>
      <c r="F338" s="5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6"/>
      <c r="Y338" s="6"/>
    </row>
    <row r="339" spans="1:25" ht="12.75" customHeight="1">
      <c r="A339" s="1"/>
      <c r="B339" s="7"/>
      <c r="C339" s="7"/>
      <c r="D339" s="4"/>
      <c r="E339" s="4"/>
      <c r="F339" s="5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6"/>
      <c r="Y339" s="6"/>
    </row>
    <row r="340" spans="1:25" ht="12.75" customHeight="1">
      <c r="A340" s="1"/>
      <c r="B340" s="7"/>
      <c r="C340" s="7"/>
      <c r="D340" s="4"/>
      <c r="E340" s="4"/>
      <c r="F340" s="5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6"/>
      <c r="Y340" s="6"/>
    </row>
    <row r="341" spans="1:25" ht="12.75" customHeight="1">
      <c r="A341" s="1"/>
      <c r="B341" s="7"/>
      <c r="C341" s="7"/>
      <c r="D341" s="4"/>
      <c r="E341" s="4"/>
      <c r="F341" s="5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6"/>
      <c r="Y341" s="6"/>
    </row>
    <row r="342" spans="1:25" ht="12.75" customHeight="1">
      <c r="A342" s="1"/>
      <c r="B342" s="7"/>
      <c r="C342" s="7"/>
      <c r="D342" s="4"/>
      <c r="E342" s="4"/>
      <c r="F342" s="5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6"/>
      <c r="Y342" s="6"/>
    </row>
    <row r="343" spans="1:25" ht="12.75" customHeight="1">
      <c r="A343" s="1"/>
      <c r="B343" s="7"/>
      <c r="C343" s="7"/>
      <c r="D343" s="4"/>
      <c r="E343" s="4"/>
      <c r="F343" s="5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6"/>
      <c r="Y343" s="6"/>
    </row>
    <row r="344" spans="1:25" ht="12.75" customHeight="1">
      <c r="A344" s="1"/>
      <c r="B344" s="7"/>
      <c r="C344" s="7"/>
      <c r="D344" s="4"/>
      <c r="E344" s="4"/>
      <c r="F344" s="5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6"/>
      <c r="Y344" s="6"/>
    </row>
    <row r="345" spans="1:25" ht="12.75" customHeight="1">
      <c r="A345" s="1"/>
      <c r="B345" s="7"/>
      <c r="C345" s="7"/>
      <c r="D345" s="4"/>
      <c r="E345" s="4"/>
      <c r="F345" s="5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6"/>
      <c r="Y345" s="6"/>
    </row>
    <row r="346" spans="1:25" ht="12.75" customHeight="1">
      <c r="A346" s="1"/>
      <c r="B346" s="7"/>
      <c r="C346" s="7"/>
      <c r="D346" s="4"/>
      <c r="E346" s="4"/>
      <c r="F346" s="5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6"/>
      <c r="Y346" s="6"/>
    </row>
    <row r="347" spans="1:25" ht="12.75" customHeight="1">
      <c r="A347" s="1"/>
      <c r="B347" s="7"/>
      <c r="C347" s="7"/>
      <c r="D347" s="4"/>
      <c r="E347" s="4"/>
      <c r="F347" s="5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6"/>
      <c r="Y347" s="6"/>
    </row>
    <row r="348" spans="1:25" ht="12.75" customHeight="1">
      <c r="A348" s="1"/>
      <c r="B348" s="7"/>
      <c r="C348" s="7"/>
      <c r="D348" s="4"/>
      <c r="E348" s="4"/>
      <c r="F348" s="5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6"/>
      <c r="Y348" s="6"/>
    </row>
    <row r="349" spans="1:25" ht="12.75" customHeight="1">
      <c r="A349" s="1"/>
      <c r="B349" s="7"/>
      <c r="C349" s="7"/>
      <c r="D349" s="4"/>
      <c r="E349" s="4"/>
      <c r="F349" s="5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6"/>
      <c r="Y349" s="6"/>
    </row>
    <row r="350" spans="1:25" ht="12.75" customHeight="1">
      <c r="A350" s="1"/>
      <c r="B350" s="7"/>
      <c r="C350" s="7"/>
      <c r="D350" s="4"/>
      <c r="E350" s="4"/>
      <c r="F350" s="5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6"/>
      <c r="Y350" s="6"/>
    </row>
    <row r="351" spans="1:25" ht="12.75" customHeight="1">
      <c r="A351" s="1"/>
      <c r="B351" s="7"/>
      <c r="C351" s="7"/>
      <c r="D351" s="4"/>
      <c r="E351" s="4"/>
      <c r="F351" s="5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6"/>
      <c r="Y351" s="6"/>
    </row>
    <row r="352" spans="1:25" ht="12.75" customHeight="1">
      <c r="A352" s="1"/>
      <c r="B352" s="7"/>
      <c r="C352" s="7"/>
      <c r="D352" s="4"/>
      <c r="E352" s="4"/>
      <c r="F352" s="5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6"/>
      <c r="Y352" s="6"/>
    </row>
    <row r="353" spans="1:25" ht="12.75" customHeight="1">
      <c r="A353" s="1"/>
      <c r="B353" s="7"/>
      <c r="C353" s="7"/>
      <c r="D353" s="4"/>
      <c r="E353" s="4"/>
      <c r="F353" s="5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6"/>
      <c r="Y353" s="6"/>
    </row>
    <row r="354" spans="1:25" ht="12.75" customHeight="1">
      <c r="A354" s="1"/>
      <c r="B354" s="7"/>
      <c r="C354" s="7"/>
      <c r="D354" s="4"/>
      <c r="E354" s="4"/>
      <c r="F354" s="5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6"/>
      <c r="Y354" s="6"/>
    </row>
    <row r="355" spans="1:25" ht="12.75" customHeight="1">
      <c r="A355" s="1"/>
      <c r="B355" s="7"/>
      <c r="C355" s="7"/>
      <c r="D355" s="4"/>
      <c r="E355" s="4"/>
      <c r="F355" s="5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6"/>
      <c r="Y355" s="6"/>
    </row>
    <row r="356" spans="1:25" ht="12.75" customHeight="1">
      <c r="A356" s="1"/>
      <c r="B356" s="7"/>
      <c r="C356" s="7"/>
      <c r="D356" s="4"/>
      <c r="E356" s="4"/>
      <c r="F356" s="5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6"/>
      <c r="Y356" s="6"/>
    </row>
    <row r="357" spans="1:25" ht="12.75" customHeight="1">
      <c r="A357" s="1"/>
      <c r="B357" s="7"/>
      <c r="C357" s="7"/>
      <c r="D357" s="4"/>
      <c r="E357" s="4"/>
      <c r="F357" s="5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6"/>
      <c r="Y357" s="6"/>
    </row>
    <row r="358" spans="1:25" ht="12.75" customHeight="1">
      <c r="A358" s="1"/>
      <c r="B358" s="7"/>
      <c r="C358" s="7"/>
      <c r="D358" s="4"/>
      <c r="E358" s="4"/>
      <c r="F358" s="5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6"/>
      <c r="Y358" s="6"/>
    </row>
    <row r="359" spans="1:25" ht="12.75" customHeight="1">
      <c r="A359" s="1"/>
      <c r="B359" s="7"/>
      <c r="C359" s="7"/>
      <c r="D359" s="4"/>
      <c r="E359" s="4"/>
      <c r="F359" s="5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6"/>
      <c r="Y359" s="6"/>
    </row>
    <row r="360" spans="1:25" ht="12.75" customHeight="1">
      <c r="A360" s="1"/>
      <c r="B360" s="7"/>
      <c r="C360" s="7"/>
      <c r="D360" s="4"/>
      <c r="E360" s="4"/>
      <c r="F360" s="5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6"/>
      <c r="Y360" s="6"/>
    </row>
    <row r="361" spans="1:25" ht="12.75" customHeight="1">
      <c r="A361" s="1"/>
      <c r="B361" s="7"/>
      <c r="C361" s="7"/>
      <c r="D361" s="4"/>
      <c r="E361" s="4"/>
      <c r="F361" s="5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6"/>
      <c r="Y361" s="6"/>
    </row>
    <row r="362" spans="1:25" ht="12.75" customHeight="1">
      <c r="A362" s="1"/>
      <c r="B362" s="7"/>
      <c r="C362" s="7"/>
      <c r="D362" s="4"/>
      <c r="E362" s="4"/>
      <c r="F362" s="5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6"/>
      <c r="Y362" s="6"/>
    </row>
    <row r="363" spans="1:25" ht="12.75" customHeight="1">
      <c r="A363" s="1"/>
      <c r="B363" s="7"/>
      <c r="C363" s="7"/>
      <c r="D363" s="4"/>
      <c r="E363" s="4"/>
      <c r="F363" s="5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6"/>
      <c r="Y363" s="6"/>
    </row>
    <row r="364" spans="1:25" ht="12.75" customHeight="1">
      <c r="A364" s="1"/>
      <c r="B364" s="7"/>
      <c r="C364" s="7"/>
      <c r="D364" s="4"/>
      <c r="E364" s="4"/>
      <c r="F364" s="5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6"/>
      <c r="Y364" s="6"/>
    </row>
    <row r="365" spans="1:25" ht="12.75" customHeight="1">
      <c r="A365" s="1"/>
      <c r="B365" s="7"/>
      <c r="C365" s="7"/>
      <c r="D365" s="4"/>
      <c r="E365" s="4"/>
      <c r="F365" s="5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6"/>
      <c r="Y365" s="6"/>
    </row>
    <row r="366" spans="1:25" ht="12.75" customHeight="1">
      <c r="A366" s="1"/>
      <c r="B366" s="7"/>
      <c r="C366" s="7"/>
      <c r="D366" s="4"/>
      <c r="E366" s="4"/>
      <c r="F366" s="5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6"/>
      <c r="Y366" s="6"/>
    </row>
    <row r="367" spans="1:25" ht="12.75" customHeight="1">
      <c r="A367" s="1"/>
      <c r="B367" s="7"/>
      <c r="C367" s="7"/>
      <c r="D367" s="4"/>
      <c r="E367" s="4"/>
      <c r="F367" s="5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6"/>
      <c r="Y367" s="6"/>
    </row>
    <row r="368" spans="1:25" ht="12.75" customHeight="1">
      <c r="A368" s="1"/>
      <c r="B368" s="7"/>
      <c r="C368" s="7"/>
      <c r="D368" s="4"/>
      <c r="E368" s="4"/>
      <c r="F368" s="5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6"/>
      <c r="Y368" s="6"/>
    </row>
    <row r="369" spans="1:25" ht="12.75" customHeight="1">
      <c r="A369" s="1"/>
      <c r="B369" s="7"/>
      <c r="C369" s="7"/>
      <c r="D369" s="4"/>
      <c r="E369" s="4"/>
      <c r="F369" s="5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6"/>
      <c r="Y369" s="6"/>
    </row>
    <row r="370" spans="1:25" ht="12.75" customHeight="1">
      <c r="A370" s="1"/>
      <c r="B370" s="7"/>
      <c r="C370" s="7"/>
      <c r="D370" s="4"/>
      <c r="E370" s="4"/>
      <c r="F370" s="5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6"/>
      <c r="Y370" s="6"/>
    </row>
    <row r="371" spans="1:25" ht="12.75" customHeight="1">
      <c r="A371" s="1"/>
      <c r="B371" s="7"/>
      <c r="C371" s="7"/>
      <c r="D371" s="4"/>
      <c r="E371" s="4"/>
      <c r="F371" s="5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6"/>
      <c r="Y371" s="6"/>
    </row>
    <row r="372" spans="1:25" ht="12.75" customHeight="1">
      <c r="A372" s="1"/>
      <c r="B372" s="7"/>
      <c r="C372" s="7"/>
      <c r="D372" s="4"/>
      <c r="E372" s="4"/>
      <c r="F372" s="5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6"/>
      <c r="Y372" s="6"/>
    </row>
    <row r="373" spans="1:25" ht="12.75" customHeight="1">
      <c r="A373" s="1"/>
      <c r="B373" s="7"/>
      <c r="C373" s="7"/>
      <c r="D373" s="4"/>
      <c r="E373" s="4"/>
      <c r="F373" s="5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6"/>
      <c r="Y373" s="6"/>
    </row>
    <row r="374" spans="1:25" ht="12.75" customHeight="1">
      <c r="A374" s="1"/>
      <c r="B374" s="7"/>
      <c r="C374" s="7"/>
      <c r="D374" s="4"/>
      <c r="E374" s="4"/>
      <c r="F374" s="5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6"/>
      <c r="Y374" s="6"/>
    </row>
    <row r="375" spans="1:25" ht="12.75" customHeight="1">
      <c r="A375" s="1"/>
      <c r="B375" s="7"/>
      <c r="C375" s="7"/>
      <c r="D375" s="4"/>
      <c r="E375" s="4"/>
      <c r="F375" s="5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6"/>
      <c r="Y375" s="6"/>
    </row>
    <row r="376" spans="1:25" ht="12.75" customHeight="1">
      <c r="A376" s="1"/>
      <c r="B376" s="7"/>
      <c r="C376" s="7"/>
      <c r="D376" s="4"/>
      <c r="E376" s="4"/>
      <c r="F376" s="5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6"/>
      <c r="Y376" s="6"/>
    </row>
    <row r="377" spans="1:25" ht="12.75" customHeight="1">
      <c r="A377" s="1"/>
      <c r="B377" s="7"/>
      <c r="C377" s="7"/>
      <c r="D377" s="4"/>
      <c r="E377" s="4"/>
      <c r="F377" s="5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6"/>
      <c r="Y377" s="6"/>
    </row>
    <row r="378" spans="1:25" ht="12.75" customHeight="1">
      <c r="A378" s="1"/>
      <c r="B378" s="7"/>
      <c r="C378" s="7"/>
      <c r="D378" s="4"/>
      <c r="E378" s="4"/>
      <c r="F378" s="5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6"/>
      <c r="Y378" s="6"/>
    </row>
    <row r="379" spans="1:25" ht="12.75" customHeight="1">
      <c r="A379" s="1"/>
      <c r="B379" s="7"/>
      <c r="C379" s="7"/>
      <c r="D379" s="4"/>
      <c r="E379" s="4"/>
      <c r="F379" s="5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6"/>
      <c r="Y379" s="6"/>
    </row>
    <row r="380" spans="1:25" ht="12.75" customHeight="1">
      <c r="A380" s="1"/>
      <c r="B380" s="7"/>
      <c r="C380" s="7"/>
      <c r="D380" s="4"/>
      <c r="E380" s="4"/>
      <c r="F380" s="5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6"/>
      <c r="Y380" s="6"/>
    </row>
    <row r="381" spans="1:25" ht="12.75" customHeight="1">
      <c r="A381" s="1"/>
      <c r="B381" s="7"/>
      <c r="C381" s="7"/>
      <c r="D381" s="4"/>
      <c r="E381" s="4"/>
      <c r="F381" s="5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6"/>
      <c r="Y381" s="6"/>
    </row>
    <row r="382" spans="1:25" ht="12.75" customHeight="1">
      <c r="A382" s="1"/>
      <c r="B382" s="7"/>
      <c r="C382" s="7"/>
      <c r="D382" s="4"/>
      <c r="E382" s="4"/>
      <c r="F382" s="5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6"/>
      <c r="Y382" s="6"/>
    </row>
    <row r="383" spans="1:25" ht="12.75" customHeight="1">
      <c r="A383" s="1"/>
      <c r="B383" s="7"/>
      <c r="C383" s="7"/>
      <c r="D383" s="4"/>
      <c r="E383" s="4"/>
      <c r="F383" s="5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6"/>
      <c r="Y383" s="6"/>
    </row>
    <row r="384" spans="1:25" ht="12.75" customHeight="1">
      <c r="A384" s="1"/>
      <c r="B384" s="7"/>
      <c r="C384" s="7"/>
      <c r="D384" s="4"/>
      <c r="E384" s="4"/>
      <c r="F384" s="5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6"/>
      <c r="Y384" s="6"/>
    </row>
    <row r="385" spans="1:25" ht="12.75" customHeight="1">
      <c r="A385" s="1"/>
      <c r="B385" s="7"/>
      <c r="C385" s="7"/>
      <c r="D385" s="4"/>
      <c r="E385" s="4"/>
      <c r="F385" s="5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6"/>
      <c r="Y385" s="6"/>
    </row>
    <row r="386" spans="1:25" ht="12.75" customHeight="1">
      <c r="A386" s="1"/>
      <c r="B386" s="7"/>
      <c r="C386" s="7"/>
      <c r="D386" s="4"/>
      <c r="E386" s="4"/>
      <c r="F386" s="5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6"/>
      <c r="Y386" s="6"/>
    </row>
    <row r="387" spans="1:25" ht="12.75" customHeight="1">
      <c r="A387" s="1"/>
      <c r="B387" s="7"/>
      <c r="C387" s="7"/>
      <c r="D387" s="4"/>
      <c r="E387" s="4"/>
      <c r="F387" s="5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6"/>
      <c r="Y387" s="6"/>
    </row>
    <row r="388" spans="1:25" ht="12.75" customHeight="1">
      <c r="A388" s="1"/>
      <c r="B388" s="7"/>
      <c r="C388" s="7"/>
      <c r="D388" s="4"/>
      <c r="E388" s="4"/>
      <c r="F388" s="5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6"/>
      <c r="Y388" s="6"/>
    </row>
    <row r="389" spans="1:25" ht="12.75" customHeight="1">
      <c r="A389" s="1"/>
      <c r="B389" s="7"/>
      <c r="C389" s="7"/>
      <c r="D389" s="4"/>
      <c r="E389" s="4"/>
      <c r="F389" s="5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6"/>
      <c r="Y389" s="6"/>
    </row>
    <row r="390" spans="1:25" ht="12.75" customHeight="1">
      <c r="A390" s="1"/>
      <c r="B390" s="7"/>
      <c r="C390" s="7"/>
      <c r="D390" s="4"/>
      <c r="E390" s="4"/>
      <c r="F390" s="5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6"/>
      <c r="Y390" s="6"/>
    </row>
    <row r="391" spans="1:25" ht="12.75" customHeight="1">
      <c r="A391" s="1"/>
      <c r="B391" s="7"/>
      <c r="C391" s="7"/>
      <c r="D391" s="4"/>
      <c r="E391" s="4"/>
      <c r="F391" s="5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6"/>
      <c r="Y391" s="6"/>
    </row>
    <row r="392" spans="1:25" ht="12.75" customHeight="1">
      <c r="A392" s="1"/>
      <c r="B392" s="7"/>
      <c r="C392" s="7"/>
      <c r="D392" s="4"/>
      <c r="E392" s="4"/>
      <c r="F392" s="5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6"/>
      <c r="Y392" s="6"/>
    </row>
    <row r="393" spans="1:25" ht="12.75" customHeight="1">
      <c r="A393" s="1"/>
      <c r="B393" s="7"/>
      <c r="C393" s="7"/>
      <c r="D393" s="4"/>
      <c r="E393" s="4"/>
      <c r="F393" s="5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6"/>
      <c r="Y393" s="6"/>
    </row>
    <row r="394" spans="1:25" ht="12.75" customHeight="1">
      <c r="A394" s="1"/>
      <c r="B394" s="7"/>
      <c r="C394" s="7"/>
      <c r="D394" s="4"/>
      <c r="E394" s="4"/>
      <c r="F394" s="5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6"/>
      <c r="Y394" s="6"/>
    </row>
    <row r="395" spans="1:25" ht="15.75" customHeight="1">
      <c r="A395" s="6"/>
      <c r="B395" s="6"/>
      <c r="C395" s="6"/>
      <c r="D395" s="87"/>
      <c r="E395" s="87"/>
      <c r="F395" s="88"/>
      <c r="G395" s="8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>
      <c r="A396" s="6"/>
      <c r="B396" s="6"/>
      <c r="C396" s="6"/>
      <c r="D396" s="87"/>
      <c r="E396" s="87"/>
      <c r="F396" s="88"/>
      <c r="G396" s="8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>
      <c r="A397" s="6"/>
      <c r="B397" s="6"/>
      <c r="C397" s="6"/>
      <c r="D397" s="87"/>
      <c r="E397" s="87"/>
      <c r="F397" s="88"/>
      <c r="G397" s="8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>
      <c r="A398" s="6"/>
      <c r="B398" s="6"/>
      <c r="C398" s="6"/>
      <c r="D398" s="87"/>
      <c r="E398" s="87"/>
      <c r="F398" s="88"/>
      <c r="G398" s="8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>
      <c r="A399" s="6"/>
      <c r="B399" s="6"/>
      <c r="C399" s="6"/>
      <c r="D399" s="87"/>
      <c r="E399" s="87"/>
      <c r="F399" s="88"/>
      <c r="G399" s="8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>
      <c r="A400" s="6"/>
      <c r="B400" s="6"/>
      <c r="C400" s="6"/>
      <c r="D400" s="87"/>
      <c r="E400" s="87"/>
      <c r="F400" s="88"/>
      <c r="G400" s="8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>
      <c r="A401" s="6"/>
      <c r="B401" s="6"/>
      <c r="C401" s="6"/>
      <c r="D401" s="87"/>
      <c r="E401" s="87"/>
      <c r="F401" s="88"/>
      <c r="G401" s="8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>
      <c r="A402" s="6"/>
      <c r="B402" s="6"/>
      <c r="C402" s="6"/>
      <c r="D402" s="87"/>
      <c r="E402" s="87"/>
      <c r="F402" s="88"/>
      <c r="G402" s="8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>
      <c r="A403" s="6"/>
      <c r="B403" s="6"/>
      <c r="C403" s="6"/>
      <c r="D403" s="87"/>
      <c r="E403" s="87"/>
      <c r="F403" s="88"/>
      <c r="G403" s="8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>
      <c r="A404" s="6"/>
      <c r="B404" s="6"/>
      <c r="C404" s="6"/>
      <c r="D404" s="87"/>
      <c r="E404" s="87"/>
      <c r="F404" s="88"/>
      <c r="G404" s="8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>
      <c r="A405" s="6"/>
      <c r="B405" s="6"/>
      <c r="C405" s="6"/>
      <c r="D405" s="87"/>
      <c r="E405" s="87"/>
      <c r="F405" s="88"/>
      <c r="G405" s="8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>
      <c r="A406" s="6"/>
      <c r="B406" s="6"/>
      <c r="C406" s="6"/>
      <c r="D406" s="87"/>
      <c r="E406" s="87"/>
      <c r="F406" s="88"/>
      <c r="G406" s="8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>
      <c r="A407" s="6"/>
      <c r="B407" s="6"/>
      <c r="C407" s="6"/>
      <c r="D407" s="87"/>
      <c r="E407" s="87"/>
      <c r="F407" s="88"/>
      <c r="G407" s="8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>
      <c r="A408" s="6"/>
      <c r="B408" s="6"/>
      <c r="C408" s="6"/>
      <c r="D408" s="87"/>
      <c r="E408" s="87"/>
      <c r="F408" s="88"/>
      <c r="G408" s="8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>
      <c r="A409" s="6"/>
      <c r="B409" s="6"/>
      <c r="C409" s="6"/>
      <c r="D409" s="87"/>
      <c r="E409" s="87"/>
      <c r="F409" s="88"/>
      <c r="G409" s="8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>
      <c r="A410" s="6"/>
      <c r="B410" s="6"/>
      <c r="C410" s="6"/>
      <c r="D410" s="87"/>
      <c r="E410" s="87"/>
      <c r="F410" s="88"/>
      <c r="G410" s="8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>
      <c r="A411" s="6"/>
      <c r="B411" s="6"/>
      <c r="C411" s="6"/>
      <c r="D411" s="87"/>
      <c r="E411" s="87"/>
      <c r="F411" s="88"/>
      <c r="G411" s="8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>
      <c r="A412" s="6"/>
      <c r="B412" s="6"/>
      <c r="C412" s="6"/>
      <c r="D412" s="87"/>
      <c r="E412" s="87"/>
      <c r="F412" s="88"/>
      <c r="G412" s="8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>
      <c r="A413" s="6"/>
      <c r="B413" s="6"/>
      <c r="C413" s="6"/>
      <c r="D413" s="87"/>
      <c r="E413" s="87"/>
      <c r="F413" s="88"/>
      <c r="G413" s="8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>
      <c r="A414" s="6"/>
      <c r="B414" s="6"/>
      <c r="C414" s="6"/>
      <c r="D414" s="87"/>
      <c r="E414" s="87"/>
      <c r="F414" s="88"/>
      <c r="G414" s="8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>
      <c r="A415" s="6"/>
      <c r="B415" s="6"/>
      <c r="C415" s="6"/>
      <c r="D415" s="87"/>
      <c r="E415" s="87"/>
      <c r="F415" s="88"/>
      <c r="G415" s="8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>
      <c r="A416" s="6"/>
      <c r="B416" s="6"/>
      <c r="C416" s="6"/>
      <c r="D416" s="87"/>
      <c r="E416" s="87"/>
      <c r="F416" s="88"/>
      <c r="G416" s="8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>
      <c r="A417" s="6"/>
      <c r="B417" s="6"/>
      <c r="C417" s="6"/>
      <c r="D417" s="87"/>
      <c r="E417" s="87"/>
      <c r="F417" s="88"/>
      <c r="G417" s="8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>
      <c r="A418" s="6"/>
      <c r="B418" s="6"/>
      <c r="C418" s="6"/>
      <c r="D418" s="87"/>
      <c r="E418" s="87"/>
      <c r="F418" s="88"/>
      <c r="G418" s="8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>
      <c r="A419" s="6"/>
      <c r="B419" s="6"/>
      <c r="C419" s="6"/>
      <c r="D419" s="87"/>
      <c r="E419" s="87"/>
      <c r="F419" s="88"/>
      <c r="G419" s="8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>
      <c r="A420" s="6"/>
      <c r="B420" s="6"/>
      <c r="C420" s="6"/>
      <c r="D420" s="87"/>
      <c r="E420" s="87"/>
      <c r="F420" s="88"/>
      <c r="G420" s="8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>
      <c r="A421" s="6"/>
      <c r="B421" s="6"/>
      <c r="C421" s="6"/>
      <c r="D421" s="87"/>
      <c r="E421" s="87"/>
      <c r="F421" s="88"/>
      <c r="G421" s="8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>
      <c r="A422" s="6"/>
      <c r="B422" s="6"/>
      <c r="C422" s="6"/>
      <c r="D422" s="87"/>
      <c r="E422" s="87"/>
      <c r="F422" s="88"/>
      <c r="G422" s="8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>
      <c r="A423" s="6"/>
      <c r="B423" s="6"/>
      <c r="C423" s="6"/>
      <c r="D423" s="87"/>
      <c r="E423" s="87"/>
      <c r="F423" s="88"/>
      <c r="G423" s="8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>
      <c r="A424" s="6"/>
      <c r="B424" s="6"/>
      <c r="C424" s="6"/>
      <c r="D424" s="87"/>
      <c r="E424" s="87"/>
      <c r="F424" s="88"/>
      <c r="G424" s="8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>
      <c r="A425" s="6"/>
      <c r="B425" s="6"/>
      <c r="C425" s="6"/>
      <c r="D425" s="87"/>
      <c r="E425" s="87"/>
      <c r="F425" s="88"/>
      <c r="G425" s="8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>
      <c r="A426" s="6"/>
      <c r="B426" s="6"/>
      <c r="C426" s="6"/>
      <c r="D426" s="87"/>
      <c r="E426" s="87"/>
      <c r="F426" s="88"/>
      <c r="G426" s="8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>
      <c r="A427" s="6"/>
      <c r="B427" s="6"/>
      <c r="C427" s="6"/>
      <c r="D427" s="87"/>
      <c r="E427" s="87"/>
      <c r="F427" s="88"/>
      <c r="G427" s="8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>
      <c r="A428" s="6"/>
      <c r="B428" s="6"/>
      <c r="C428" s="6"/>
      <c r="D428" s="87"/>
      <c r="E428" s="87"/>
      <c r="F428" s="88"/>
      <c r="G428" s="8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>
      <c r="A429" s="6"/>
      <c r="B429" s="6"/>
      <c r="C429" s="6"/>
      <c r="D429" s="87"/>
      <c r="E429" s="87"/>
      <c r="F429" s="88"/>
      <c r="G429" s="8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>
      <c r="A430" s="6"/>
      <c r="B430" s="6"/>
      <c r="C430" s="6"/>
      <c r="D430" s="87"/>
      <c r="E430" s="87"/>
      <c r="F430" s="88"/>
      <c r="G430" s="8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>
      <c r="A431" s="6"/>
      <c r="B431" s="6"/>
      <c r="C431" s="6"/>
      <c r="D431" s="87"/>
      <c r="E431" s="87"/>
      <c r="F431" s="88"/>
      <c r="G431" s="8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>
      <c r="A432" s="6"/>
      <c r="B432" s="6"/>
      <c r="C432" s="6"/>
      <c r="D432" s="87"/>
      <c r="E432" s="87"/>
      <c r="F432" s="88"/>
      <c r="G432" s="8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>
      <c r="A433" s="6"/>
      <c r="B433" s="6"/>
      <c r="C433" s="6"/>
      <c r="D433" s="87"/>
      <c r="E433" s="87"/>
      <c r="F433" s="88"/>
      <c r="G433" s="8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>
      <c r="A434" s="6"/>
      <c r="B434" s="6"/>
      <c r="C434" s="6"/>
      <c r="D434" s="87"/>
      <c r="E434" s="87"/>
      <c r="F434" s="88"/>
      <c r="G434" s="8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>
      <c r="A435" s="6"/>
      <c r="B435" s="6"/>
      <c r="C435" s="6"/>
      <c r="D435" s="87"/>
      <c r="E435" s="87"/>
      <c r="F435" s="88"/>
      <c r="G435" s="8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>
      <c r="A436" s="6"/>
      <c r="B436" s="6"/>
      <c r="C436" s="6"/>
      <c r="D436" s="87"/>
      <c r="E436" s="87"/>
      <c r="F436" s="88"/>
      <c r="G436" s="8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>
      <c r="A437" s="6"/>
      <c r="B437" s="6"/>
      <c r="C437" s="6"/>
      <c r="D437" s="87"/>
      <c r="E437" s="87"/>
      <c r="F437" s="88"/>
      <c r="G437" s="8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>
      <c r="A438" s="6"/>
      <c r="B438" s="6"/>
      <c r="C438" s="6"/>
      <c r="D438" s="87"/>
      <c r="E438" s="87"/>
      <c r="F438" s="88"/>
      <c r="G438" s="8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>
      <c r="A439" s="6"/>
      <c r="B439" s="6"/>
      <c r="C439" s="6"/>
      <c r="D439" s="87"/>
      <c r="E439" s="87"/>
      <c r="F439" s="88"/>
      <c r="G439" s="8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>
      <c r="A440" s="6"/>
      <c r="B440" s="6"/>
      <c r="C440" s="6"/>
      <c r="D440" s="87"/>
      <c r="E440" s="87"/>
      <c r="F440" s="88"/>
      <c r="G440" s="8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>
      <c r="A441" s="6"/>
      <c r="B441" s="6"/>
      <c r="C441" s="6"/>
      <c r="D441" s="87"/>
      <c r="E441" s="87"/>
      <c r="F441" s="88"/>
      <c r="G441" s="8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>
      <c r="A442" s="6"/>
      <c r="B442" s="6"/>
      <c r="C442" s="6"/>
      <c r="D442" s="87"/>
      <c r="E442" s="87"/>
      <c r="F442" s="88"/>
      <c r="G442" s="8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>
      <c r="A443" s="6"/>
      <c r="B443" s="6"/>
      <c r="C443" s="6"/>
      <c r="D443" s="87"/>
      <c r="E443" s="87"/>
      <c r="F443" s="88"/>
      <c r="G443" s="8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>
      <c r="A444" s="6"/>
      <c r="B444" s="6"/>
      <c r="C444" s="6"/>
      <c r="D444" s="87"/>
      <c r="E444" s="87"/>
      <c r="F444" s="88"/>
      <c r="G444" s="8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>
      <c r="A445" s="6"/>
      <c r="B445" s="6"/>
      <c r="C445" s="6"/>
      <c r="D445" s="87"/>
      <c r="E445" s="87"/>
      <c r="F445" s="88"/>
      <c r="G445" s="8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>
      <c r="A446" s="6"/>
      <c r="B446" s="6"/>
      <c r="C446" s="6"/>
      <c r="D446" s="87"/>
      <c r="E446" s="87"/>
      <c r="F446" s="88"/>
      <c r="G446" s="8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>
      <c r="A447" s="6"/>
      <c r="B447" s="6"/>
      <c r="C447" s="6"/>
      <c r="D447" s="87"/>
      <c r="E447" s="87"/>
      <c r="F447" s="88"/>
      <c r="G447" s="8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>
      <c r="A448" s="6"/>
      <c r="B448" s="6"/>
      <c r="C448" s="6"/>
      <c r="D448" s="87"/>
      <c r="E448" s="87"/>
      <c r="F448" s="88"/>
      <c r="G448" s="8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>
      <c r="A449" s="6"/>
      <c r="B449" s="6"/>
      <c r="C449" s="6"/>
      <c r="D449" s="87"/>
      <c r="E449" s="87"/>
      <c r="F449" s="88"/>
      <c r="G449" s="8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>
      <c r="A450" s="6"/>
      <c r="B450" s="6"/>
      <c r="C450" s="6"/>
      <c r="D450" s="87"/>
      <c r="E450" s="87"/>
      <c r="F450" s="88"/>
      <c r="G450" s="8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>
      <c r="A451" s="6"/>
      <c r="B451" s="6"/>
      <c r="C451" s="6"/>
      <c r="D451" s="87"/>
      <c r="E451" s="87"/>
      <c r="F451" s="88"/>
      <c r="G451" s="8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>
      <c r="A452" s="6"/>
      <c r="B452" s="6"/>
      <c r="C452" s="6"/>
      <c r="D452" s="87"/>
      <c r="E452" s="87"/>
      <c r="F452" s="88"/>
      <c r="G452" s="8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>
      <c r="A453" s="6"/>
      <c r="B453" s="6"/>
      <c r="C453" s="6"/>
      <c r="D453" s="87"/>
      <c r="E453" s="87"/>
      <c r="F453" s="88"/>
      <c r="G453" s="8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>
      <c r="A454" s="6"/>
      <c r="B454" s="6"/>
      <c r="C454" s="6"/>
      <c r="D454" s="87"/>
      <c r="E454" s="87"/>
      <c r="F454" s="88"/>
      <c r="G454" s="8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>
      <c r="A455" s="6"/>
      <c r="B455" s="6"/>
      <c r="C455" s="6"/>
      <c r="D455" s="87"/>
      <c r="E455" s="87"/>
      <c r="F455" s="88"/>
      <c r="G455" s="8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>
      <c r="A456" s="6"/>
      <c r="B456" s="6"/>
      <c r="C456" s="6"/>
      <c r="D456" s="87"/>
      <c r="E456" s="87"/>
      <c r="F456" s="88"/>
      <c r="G456" s="8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>
      <c r="A457" s="6"/>
      <c r="B457" s="6"/>
      <c r="C457" s="6"/>
      <c r="D457" s="87"/>
      <c r="E457" s="87"/>
      <c r="F457" s="88"/>
      <c r="G457" s="8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>
      <c r="A458" s="6"/>
      <c r="B458" s="6"/>
      <c r="C458" s="6"/>
      <c r="D458" s="87"/>
      <c r="E458" s="87"/>
      <c r="F458" s="88"/>
      <c r="G458" s="8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>
      <c r="A459" s="6"/>
      <c r="B459" s="6"/>
      <c r="C459" s="6"/>
      <c r="D459" s="87"/>
      <c r="E459" s="87"/>
      <c r="F459" s="88"/>
      <c r="G459" s="8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>
      <c r="A460" s="6"/>
      <c r="B460" s="6"/>
      <c r="C460" s="6"/>
      <c r="D460" s="87"/>
      <c r="E460" s="87"/>
      <c r="F460" s="88"/>
      <c r="G460" s="8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>
      <c r="A461" s="6"/>
      <c r="B461" s="6"/>
      <c r="C461" s="6"/>
      <c r="D461" s="87"/>
      <c r="E461" s="87"/>
      <c r="F461" s="88"/>
      <c r="G461" s="8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>
      <c r="A462" s="6"/>
      <c r="B462" s="6"/>
      <c r="C462" s="6"/>
      <c r="D462" s="87"/>
      <c r="E462" s="87"/>
      <c r="F462" s="88"/>
      <c r="G462" s="8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>
      <c r="A463" s="6"/>
      <c r="B463" s="6"/>
      <c r="C463" s="6"/>
      <c r="D463" s="87"/>
      <c r="E463" s="87"/>
      <c r="F463" s="88"/>
      <c r="G463" s="8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>
      <c r="A464" s="6"/>
      <c r="B464" s="6"/>
      <c r="C464" s="6"/>
      <c r="D464" s="87"/>
      <c r="E464" s="87"/>
      <c r="F464" s="88"/>
      <c r="G464" s="8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>
      <c r="A465" s="6"/>
      <c r="B465" s="6"/>
      <c r="C465" s="6"/>
      <c r="D465" s="87"/>
      <c r="E465" s="87"/>
      <c r="F465" s="88"/>
      <c r="G465" s="8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>
      <c r="A466" s="6"/>
      <c r="B466" s="6"/>
      <c r="C466" s="6"/>
      <c r="D466" s="87"/>
      <c r="E466" s="87"/>
      <c r="F466" s="88"/>
      <c r="G466" s="8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>
      <c r="A467" s="6"/>
      <c r="B467" s="6"/>
      <c r="C467" s="6"/>
      <c r="D467" s="87"/>
      <c r="E467" s="87"/>
      <c r="F467" s="88"/>
      <c r="G467" s="8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>
      <c r="A468" s="6"/>
      <c r="B468" s="6"/>
      <c r="C468" s="6"/>
      <c r="D468" s="87"/>
      <c r="E468" s="87"/>
      <c r="F468" s="88"/>
      <c r="G468" s="8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>
      <c r="A469" s="6"/>
      <c r="B469" s="6"/>
      <c r="C469" s="6"/>
      <c r="D469" s="87"/>
      <c r="E469" s="87"/>
      <c r="F469" s="88"/>
      <c r="G469" s="8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>
      <c r="A470" s="6"/>
      <c r="B470" s="6"/>
      <c r="C470" s="6"/>
      <c r="D470" s="87"/>
      <c r="E470" s="87"/>
      <c r="F470" s="88"/>
      <c r="G470" s="8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>
      <c r="A471" s="6"/>
      <c r="B471" s="6"/>
      <c r="C471" s="6"/>
      <c r="D471" s="87"/>
      <c r="E471" s="87"/>
      <c r="F471" s="88"/>
      <c r="G471" s="8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>
      <c r="A472" s="6"/>
      <c r="B472" s="6"/>
      <c r="C472" s="6"/>
      <c r="D472" s="87"/>
      <c r="E472" s="87"/>
      <c r="F472" s="88"/>
      <c r="G472" s="8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>
      <c r="A473" s="6"/>
      <c r="B473" s="6"/>
      <c r="C473" s="6"/>
      <c r="D473" s="87"/>
      <c r="E473" s="87"/>
      <c r="F473" s="88"/>
      <c r="G473" s="8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>
      <c r="A474" s="6"/>
      <c r="B474" s="6"/>
      <c r="C474" s="6"/>
      <c r="D474" s="87"/>
      <c r="E474" s="87"/>
      <c r="F474" s="88"/>
      <c r="G474" s="8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>
      <c r="A475" s="6"/>
      <c r="B475" s="6"/>
      <c r="C475" s="6"/>
      <c r="D475" s="87"/>
      <c r="E475" s="87"/>
      <c r="F475" s="88"/>
      <c r="G475" s="8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>
      <c r="A476" s="6"/>
      <c r="B476" s="6"/>
      <c r="C476" s="6"/>
      <c r="D476" s="87"/>
      <c r="E476" s="87"/>
      <c r="F476" s="88"/>
      <c r="G476" s="8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>
      <c r="A477" s="6"/>
      <c r="B477" s="6"/>
      <c r="C477" s="6"/>
      <c r="D477" s="87"/>
      <c r="E477" s="87"/>
      <c r="F477" s="88"/>
      <c r="G477" s="8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>
      <c r="A478" s="6"/>
      <c r="B478" s="6"/>
      <c r="C478" s="6"/>
      <c r="D478" s="87"/>
      <c r="E478" s="87"/>
      <c r="F478" s="88"/>
      <c r="G478" s="8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>
      <c r="A479" s="6"/>
      <c r="B479" s="6"/>
      <c r="C479" s="6"/>
      <c r="D479" s="87"/>
      <c r="E479" s="87"/>
      <c r="F479" s="88"/>
      <c r="G479" s="8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>
      <c r="A480" s="6"/>
      <c r="B480" s="6"/>
      <c r="C480" s="6"/>
      <c r="D480" s="87"/>
      <c r="E480" s="87"/>
      <c r="F480" s="88"/>
      <c r="G480" s="8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>
      <c r="A481" s="6"/>
      <c r="B481" s="6"/>
      <c r="C481" s="6"/>
      <c r="D481" s="87"/>
      <c r="E481" s="87"/>
      <c r="F481" s="88"/>
      <c r="G481" s="8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>
      <c r="A482" s="6"/>
      <c r="B482" s="6"/>
      <c r="C482" s="6"/>
      <c r="D482" s="87"/>
      <c r="E482" s="87"/>
      <c r="F482" s="88"/>
      <c r="G482" s="8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>
      <c r="A483" s="6"/>
      <c r="B483" s="6"/>
      <c r="C483" s="6"/>
      <c r="D483" s="87"/>
      <c r="E483" s="87"/>
      <c r="F483" s="88"/>
      <c r="G483" s="8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>
      <c r="A484" s="6"/>
      <c r="B484" s="6"/>
      <c r="C484" s="6"/>
      <c r="D484" s="87"/>
      <c r="E484" s="87"/>
      <c r="F484" s="88"/>
      <c r="G484" s="8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>
      <c r="A485" s="6"/>
      <c r="B485" s="6"/>
      <c r="C485" s="6"/>
      <c r="D485" s="87"/>
      <c r="E485" s="87"/>
      <c r="F485" s="88"/>
      <c r="G485" s="8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>
      <c r="A486" s="6"/>
      <c r="B486" s="6"/>
      <c r="C486" s="6"/>
      <c r="D486" s="87"/>
      <c r="E486" s="87"/>
      <c r="F486" s="88"/>
      <c r="G486" s="8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>
      <c r="A487" s="6"/>
      <c r="B487" s="6"/>
      <c r="C487" s="6"/>
      <c r="D487" s="87"/>
      <c r="E487" s="87"/>
      <c r="F487" s="88"/>
      <c r="G487" s="8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>
      <c r="A488" s="6"/>
      <c r="B488" s="6"/>
      <c r="C488" s="6"/>
      <c r="D488" s="87"/>
      <c r="E488" s="87"/>
      <c r="F488" s="88"/>
      <c r="G488" s="8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>
      <c r="A489" s="6"/>
      <c r="B489" s="6"/>
      <c r="C489" s="6"/>
      <c r="D489" s="87"/>
      <c r="E489" s="87"/>
      <c r="F489" s="88"/>
      <c r="G489" s="8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>
      <c r="A490" s="6"/>
      <c r="B490" s="6"/>
      <c r="C490" s="6"/>
      <c r="D490" s="87"/>
      <c r="E490" s="87"/>
      <c r="F490" s="88"/>
      <c r="G490" s="8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>
      <c r="A491" s="6"/>
      <c r="B491" s="6"/>
      <c r="C491" s="6"/>
      <c r="D491" s="87"/>
      <c r="E491" s="87"/>
      <c r="F491" s="88"/>
      <c r="G491" s="8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>
      <c r="A492" s="6"/>
      <c r="B492" s="6"/>
      <c r="C492" s="6"/>
      <c r="D492" s="87"/>
      <c r="E492" s="87"/>
      <c r="F492" s="88"/>
      <c r="G492" s="8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>
      <c r="A493" s="6"/>
      <c r="B493" s="6"/>
      <c r="C493" s="6"/>
      <c r="D493" s="87"/>
      <c r="E493" s="87"/>
      <c r="F493" s="88"/>
      <c r="G493" s="8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>
      <c r="A494" s="6"/>
      <c r="B494" s="6"/>
      <c r="C494" s="6"/>
      <c r="D494" s="87"/>
      <c r="E494" s="87"/>
      <c r="F494" s="88"/>
      <c r="G494" s="8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>
      <c r="A495" s="6"/>
      <c r="B495" s="6"/>
      <c r="C495" s="6"/>
      <c r="D495" s="87"/>
      <c r="E495" s="87"/>
      <c r="F495" s="88"/>
      <c r="G495" s="8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>
      <c r="A496" s="6"/>
      <c r="B496" s="6"/>
      <c r="C496" s="6"/>
      <c r="D496" s="87"/>
      <c r="E496" s="87"/>
      <c r="F496" s="88"/>
      <c r="G496" s="8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>
      <c r="A497" s="6"/>
      <c r="B497" s="6"/>
      <c r="C497" s="6"/>
      <c r="D497" s="87"/>
      <c r="E497" s="87"/>
      <c r="F497" s="88"/>
      <c r="G497" s="8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>
      <c r="A498" s="6"/>
      <c r="B498" s="6"/>
      <c r="C498" s="6"/>
      <c r="D498" s="87"/>
      <c r="E498" s="87"/>
      <c r="F498" s="88"/>
      <c r="G498" s="8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>
      <c r="A499" s="6"/>
      <c r="B499" s="6"/>
      <c r="C499" s="6"/>
      <c r="D499" s="87"/>
      <c r="E499" s="87"/>
      <c r="F499" s="88"/>
      <c r="G499" s="8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>
      <c r="A500" s="6"/>
      <c r="B500" s="6"/>
      <c r="C500" s="6"/>
      <c r="D500" s="87"/>
      <c r="E500" s="87"/>
      <c r="F500" s="88"/>
      <c r="G500" s="8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>
      <c r="A501" s="6"/>
      <c r="B501" s="6"/>
      <c r="C501" s="6"/>
      <c r="D501" s="87"/>
      <c r="E501" s="87"/>
      <c r="F501" s="88"/>
      <c r="G501" s="8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>
      <c r="A502" s="6"/>
      <c r="B502" s="6"/>
      <c r="C502" s="6"/>
      <c r="D502" s="87"/>
      <c r="E502" s="87"/>
      <c r="F502" s="88"/>
      <c r="G502" s="8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>
      <c r="A503" s="6"/>
      <c r="B503" s="6"/>
      <c r="C503" s="6"/>
      <c r="D503" s="87"/>
      <c r="E503" s="87"/>
      <c r="F503" s="88"/>
      <c r="G503" s="8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>
      <c r="A504" s="6"/>
      <c r="B504" s="6"/>
      <c r="C504" s="6"/>
      <c r="D504" s="87"/>
      <c r="E504" s="87"/>
      <c r="F504" s="88"/>
      <c r="G504" s="8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>
      <c r="A505" s="6"/>
      <c r="B505" s="6"/>
      <c r="C505" s="6"/>
      <c r="D505" s="87"/>
      <c r="E505" s="87"/>
      <c r="F505" s="88"/>
      <c r="G505" s="8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>
      <c r="A506" s="6"/>
      <c r="B506" s="6"/>
      <c r="C506" s="6"/>
      <c r="D506" s="87"/>
      <c r="E506" s="87"/>
      <c r="F506" s="88"/>
      <c r="G506" s="8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>
      <c r="A507" s="6"/>
      <c r="B507" s="6"/>
      <c r="C507" s="6"/>
      <c r="D507" s="87"/>
      <c r="E507" s="87"/>
      <c r="F507" s="88"/>
      <c r="G507" s="8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>
      <c r="A508" s="6"/>
      <c r="B508" s="6"/>
      <c r="C508" s="6"/>
      <c r="D508" s="87"/>
      <c r="E508" s="87"/>
      <c r="F508" s="88"/>
      <c r="G508" s="8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>
      <c r="A509" s="6"/>
      <c r="B509" s="6"/>
      <c r="C509" s="6"/>
      <c r="D509" s="87"/>
      <c r="E509" s="87"/>
      <c r="F509" s="88"/>
      <c r="G509" s="8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>
      <c r="A510" s="6"/>
      <c r="B510" s="6"/>
      <c r="C510" s="6"/>
      <c r="D510" s="87"/>
      <c r="E510" s="87"/>
      <c r="F510" s="88"/>
      <c r="G510" s="8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>
      <c r="A511" s="6"/>
      <c r="B511" s="6"/>
      <c r="C511" s="6"/>
      <c r="D511" s="87"/>
      <c r="E511" s="87"/>
      <c r="F511" s="88"/>
      <c r="G511" s="8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>
      <c r="A512" s="6"/>
      <c r="B512" s="6"/>
      <c r="C512" s="6"/>
      <c r="D512" s="87"/>
      <c r="E512" s="87"/>
      <c r="F512" s="88"/>
      <c r="G512" s="8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>
      <c r="A513" s="6"/>
      <c r="B513" s="6"/>
      <c r="C513" s="6"/>
      <c r="D513" s="87"/>
      <c r="E513" s="87"/>
      <c r="F513" s="88"/>
      <c r="G513" s="8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>
      <c r="A514" s="6"/>
      <c r="B514" s="6"/>
      <c r="C514" s="6"/>
      <c r="D514" s="87"/>
      <c r="E514" s="87"/>
      <c r="F514" s="88"/>
      <c r="G514" s="8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>
      <c r="A515" s="6"/>
      <c r="B515" s="6"/>
      <c r="C515" s="6"/>
      <c r="D515" s="87"/>
      <c r="E515" s="87"/>
      <c r="F515" s="88"/>
      <c r="G515" s="8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>
      <c r="A516" s="6"/>
      <c r="B516" s="6"/>
      <c r="C516" s="6"/>
      <c r="D516" s="87"/>
      <c r="E516" s="87"/>
      <c r="F516" s="88"/>
      <c r="G516" s="8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>
      <c r="A517" s="6"/>
      <c r="B517" s="6"/>
      <c r="C517" s="6"/>
      <c r="D517" s="87"/>
      <c r="E517" s="87"/>
      <c r="F517" s="88"/>
      <c r="G517" s="8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>
      <c r="A518" s="6"/>
      <c r="B518" s="6"/>
      <c r="C518" s="6"/>
      <c r="D518" s="87"/>
      <c r="E518" s="87"/>
      <c r="F518" s="88"/>
      <c r="G518" s="8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>
      <c r="A519" s="6"/>
      <c r="B519" s="6"/>
      <c r="C519" s="6"/>
      <c r="D519" s="87"/>
      <c r="E519" s="87"/>
      <c r="F519" s="88"/>
      <c r="G519" s="8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>
      <c r="A520" s="6"/>
      <c r="B520" s="6"/>
      <c r="C520" s="6"/>
      <c r="D520" s="87"/>
      <c r="E520" s="87"/>
      <c r="F520" s="88"/>
      <c r="G520" s="8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>
      <c r="A521" s="6"/>
      <c r="B521" s="6"/>
      <c r="C521" s="6"/>
      <c r="D521" s="87"/>
      <c r="E521" s="87"/>
      <c r="F521" s="88"/>
      <c r="G521" s="8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>
      <c r="A522" s="6"/>
      <c r="B522" s="6"/>
      <c r="C522" s="6"/>
      <c r="D522" s="87"/>
      <c r="E522" s="87"/>
      <c r="F522" s="88"/>
      <c r="G522" s="8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>
      <c r="A523" s="6"/>
      <c r="B523" s="6"/>
      <c r="C523" s="6"/>
      <c r="D523" s="87"/>
      <c r="E523" s="87"/>
      <c r="F523" s="88"/>
      <c r="G523" s="8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>
      <c r="A524" s="6"/>
      <c r="B524" s="6"/>
      <c r="C524" s="6"/>
      <c r="D524" s="87"/>
      <c r="E524" s="87"/>
      <c r="F524" s="88"/>
      <c r="G524" s="8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>
      <c r="A525" s="6"/>
      <c r="B525" s="6"/>
      <c r="C525" s="6"/>
      <c r="D525" s="87"/>
      <c r="E525" s="87"/>
      <c r="F525" s="88"/>
      <c r="G525" s="8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>
      <c r="A526" s="6"/>
      <c r="B526" s="6"/>
      <c r="C526" s="6"/>
      <c r="D526" s="87"/>
      <c r="E526" s="87"/>
      <c r="F526" s="88"/>
      <c r="G526" s="8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>
      <c r="A527" s="6"/>
      <c r="B527" s="6"/>
      <c r="C527" s="6"/>
      <c r="D527" s="87"/>
      <c r="E527" s="87"/>
      <c r="F527" s="88"/>
      <c r="G527" s="8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>
      <c r="A528" s="6"/>
      <c r="B528" s="6"/>
      <c r="C528" s="6"/>
      <c r="D528" s="87"/>
      <c r="E528" s="87"/>
      <c r="F528" s="88"/>
      <c r="G528" s="8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>
      <c r="A529" s="6"/>
      <c r="B529" s="6"/>
      <c r="C529" s="6"/>
      <c r="D529" s="87"/>
      <c r="E529" s="87"/>
      <c r="F529" s="88"/>
      <c r="G529" s="8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>
      <c r="A530" s="6"/>
      <c r="B530" s="6"/>
      <c r="C530" s="6"/>
      <c r="D530" s="87"/>
      <c r="E530" s="87"/>
      <c r="F530" s="88"/>
      <c r="G530" s="8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>
      <c r="A531" s="6"/>
      <c r="B531" s="6"/>
      <c r="C531" s="6"/>
      <c r="D531" s="87"/>
      <c r="E531" s="87"/>
      <c r="F531" s="88"/>
      <c r="G531" s="8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>
      <c r="A532" s="6"/>
      <c r="B532" s="6"/>
      <c r="C532" s="6"/>
      <c r="D532" s="87"/>
      <c r="E532" s="87"/>
      <c r="F532" s="88"/>
      <c r="G532" s="8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>
      <c r="A533" s="6"/>
      <c r="B533" s="6"/>
      <c r="C533" s="6"/>
      <c r="D533" s="87"/>
      <c r="E533" s="87"/>
      <c r="F533" s="88"/>
      <c r="G533" s="8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>
      <c r="A534" s="6"/>
      <c r="B534" s="6"/>
      <c r="C534" s="6"/>
      <c r="D534" s="87"/>
      <c r="E534" s="87"/>
      <c r="F534" s="88"/>
      <c r="G534" s="8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>
      <c r="A535" s="6"/>
      <c r="B535" s="6"/>
      <c r="C535" s="6"/>
      <c r="D535" s="87"/>
      <c r="E535" s="87"/>
      <c r="F535" s="88"/>
      <c r="G535" s="8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>
      <c r="A536" s="6"/>
      <c r="B536" s="6"/>
      <c r="C536" s="6"/>
      <c r="D536" s="87"/>
      <c r="E536" s="87"/>
      <c r="F536" s="88"/>
      <c r="G536" s="8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>
      <c r="A537" s="6"/>
      <c r="B537" s="6"/>
      <c r="C537" s="6"/>
      <c r="D537" s="87"/>
      <c r="E537" s="87"/>
      <c r="F537" s="88"/>
      <c r="G537" s="8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>
      <c r="A538" s="6"/>
      <c r="B538" s="6"/>
      <c r="C538" s="6"/>
      <c r="D538" s="87"/>
      <c r="E538" s="87"/>
      <c r="F538" s="88"/>
      <c r="G538" s="8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>
      <c r="A539" s="6"/>
      <c r="B539" s="6"/>
      <c r="C539" s="6"/>
      <c r="D539" s="87"/>
      <c r="E539" s="87"/>
      <c r="F539" s="88"/>
      <c r="G539" s="8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>
      <c r="A540" s="6"/>
      <c r="B540" s="6"/>
      <c r="C540" s="6"/>
      <c r="D540" s="87"/>
      <c r="E540" s="87"/>
      <c r="F540" s="88"/>
      <c r="G540" s="8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>
      <c r="A541" s="6"/>
      <c r="B541" s="6"/>
      <c r="C541" s="6"/>
      <c r="D541" s="87"/>
      <c r="E541" s="87"/>
      <c r="F541" s="88"/>
      <c r="G541" s="8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>
      <c r="A542" s="6"/>
      <c r="B542" s="6"/>
      <c r="C542" s="6"/>
      <c r="D542" s="87"/>
      <c r="E542" s="87"/>
      <c r="F542" s="88"/>
      <c r="G542" s="8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>
      <c r="A543" s="6"/>
      <c r="B543" s="6"/>
      <c r="C543" s="6"/>
      <c r="D543" s="87"/>
      <c r="E543" s="87"/>
      <c r="F543" s="88"/>
      <c r="G543" s="8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>
      <c r="A544" s="6"/>
      <c r="B544" s="6"/>
      <c r="C544" s="6"/>
      <c r="D544" s="87"/>
      <c r="E544" s="87"/>
      <c r="F544" s="88"/>
      <c r="G544" s="8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>
      <c r="A545" s="6"/>
      <c r="B545" s="6"/>
      <c r="C545" s="6"/>
      <c r="D545" s="87"/>
      <c r="E545" s="87"/>
      <c r="F545" s="88"/>
      <c r="G545" s="8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>
      <c r="A546" s="6"/>
      <c r="B546" s="6"/>
      <c r="C546" s="6"/>
      <c r="D546" s="87"/>
      <c r="E546" s="87"/>
      <c r="F546" s="88"/>
      <c r="G546" s="8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>
      <c r="A547" s="6"/>
      <c r="B547" s="6"/>
      <c r="C547" s="6"/>
      <c r="D547" s="87"/>
      <c r="E547" s="87"/>
      <c r="F547" s="88"/>
      <c r="G547" s="8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>
      <c r="A548" s="6"/>
      <c r="B548" s="6"/>
      <c r="C548" s="6"/>
      <c r="D548" s="87"/>
      <c r="E548" s="87"/>
      <c r="F548" s="88"/>
      <c r="G548" s="8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>
      <c r="A549" s="6"/>
      <c r="B549" s="6"/>
      <c r="C549" s="6"/>
      <c r="D549" s="87"/>
      <c r="E549" s="87"/>
      <c r="F549" s="88"/>
      <c r="G549" s="8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>
      <c r="A550" s="6"/>
      <c r="B550" s="6"/>
      <c r="C550" s="6"/>
      <c r="D550" s="87"/>
      <c r="E550" s="87"/>
      <c r="F550" s="88"/>
      <c r="G550" s="8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>
      <c r="A551" s="6"/>
      <c r="B551" s="6"/>
      <c r="C551" s="6"/>
      <c r="D551" s="87"/>
      <c r="E551" s="87"/>
      <c r="F551" s="88"/>
      <c r="G551" s="8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>
      <c r="A552" s="6"/>
      <c r="B552" s="6"/>
      <c r="C552" s="6"/>
      <c r="D552" s="87"/>
      <c r="E552" s="87"/>
      <c r="F552" s="88"/>
      <c r="G552" s="8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>
      <c r="A553" s="6"/>
      <c r="B553" s="6"/>
      <c r="C553" s="6"/>
      <c r="D553" s="87"/>
      <c r="E553" s="87"/>
      <c r="F553" s="88"/>
      <c r="G553" s="8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>
      <c r="A554" s="6"/>
      <c r="B554" s="6"/>
      <c r="C554" s="6"/>
      <c r="D554" s="87"/>
      <c r="E554" s="87"/>
      <c r="F554" s="88"/>
      <c r="G554" s="8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>
      <c r="A555" s="6"/>
      <c r="B555" s="6"/>
      <c r="C555" s="6"/>
      <c r="D555" s="87"/>
      <c r="E555" s="87"/>
      <c r="F555" s="88"/>
      <c r="G555" s="8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>
      <c r="A556" s="6"/>
      <c r="B556" s="6"/>
      <c r="C556" s="6"/>
      <c r="D556" s="87"/>
      <c r="E556" s="87"/>
      <c r="F556" s="88"/>
      <c r="G556" s="8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>
      <c r="A557" s="6"/>
      <c r="B557" s="6"/>
      <c r="C557" s="6"/>
      <c r="D557" s="87"/>
      <c r="E557" s="87"/>
      <c r="F557" s="88"/>
      <c r="G557" s="8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>
      <c r="A558" s="6"/>
      <c r="B558" s="6"/>
      <c r="C558" s="6"/>
      <c r="D558" s="87"/>
      <c r="E558" s="87"/>
      <c r="F558" s="88"/>
      <c r="G558" s="8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>
      <c r="A559" s="6"/>
      <c r="B559" s="6"/>
      <c r="C559" s="6"/>
      <c r="D559" s="87"/>
      <c r="E559" s="87"/>
      <c r="F559" s="88"/>
      <c r="G559" s="8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>
      <c r="A560" s="6"/>
      <c r="B560" s="6"/>
      <c r="C560" s="6"/>
      <c r="D560" s="87"/>
      <c r="E560" s="87"/>
      <c r="F560" s="88"/>
      <c r="G560" s="8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>
      <c r="A561" s="6"/>
      <c r="B561" s="6"/>
      <c r="C561" s="6"/>
      <c r="D561" s="87"/>
      <c r="E561" s="87"/>
      <c r="F561" s="88"/>
      <c r="G561" s="8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>
      <c r="A562" s="6"/>
      <c r="B562" s="6"/>
      <c r="C562" s="6"/>
      <c r="D562" s="87"/>
      <c r="E562" s="87"/>
      <c r="F562" s="88"/>
      <c r="G562" s="8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>
      <c r="A563" s="6"/>
      <c r="B563" s="6"/>
      <c r="C563" s="6"/>
      <c r="D563" s="87"/>
      <c r="E563" s="87"/>
      <c r="F563" s="88"/>
      <c r="G563" s="8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>
      <c r="A564" s="6"/>
      <c r="B564" s="6"/>
      <c r="C564" s="6"/>
      <c r="D564" s="87"/>
      <c r="E564" s="87"/>
      <c r="F564" s="88"/>
      <c r="G564" s="8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>
      <c r="A565" s="6"/>
      <c r="B565" s="6"/>
      <c r="C565" s="6"/>
      <c r="D565" s="87"/>
      <c r="E565" s="87"/>
      <c r="F565" s="88"/>
      <c r="G565" s="8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>
      <c r="A566" s="6"/>
      <c r="B566" s="6"/>
      <c r="C566" s="6"/>
      <c r="D566" s="87"/>
      <c r="E566" s="87"/>
      <c r="F566" s="88"/>
      <c r="G566" s="8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>
      <c r="A567" s="6"/>
      <c r="B567" s="6"/>
      <c r="C567" s="6"/>
      <c r="D567" s="87"/>
      <c r="E567" s="87"/>
      <c r="F567" s="88"/>
      <c r="G567" s="8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>
      <c r="A568" s="6"/>
      <c r="B568" s="6"/>
      <c r="C568" s="6"/>
      <c r="D568" s="87"/>
      <c r="E568" s="87"/>
      <c r="F568" s="88"/>
      <c r="G568" s="8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>
      <c r="A569" s="6"/>
      <c r="B569" s="6"/>
      <c r="C569" s="6"/>
      <c r="D569" s="87"/>
      <c r="E569" s="87"/>
      <c r="F569" s="88"/>
      <c r="G569" s="8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>
      <c r="A570" s="6"/>
      <c r="B570" s="6"/>
      <c r="C570" s="6"/>
      <c r="D570" s="87"/>
      <c r="E570" s="87"/>
      <c r="F570" s="88"/>
      <c r="G570" s="8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>
      <c r="A571" s="6"/>
      <c r="B571" s="6"/>
      <c r="C571" s="6"/>
      <c r="D571" s="87"/>
      <c r="E571" s="87"/>
      <c r="F571" s="88"/>
      <c r="G571" s="8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>
      <c r="A572" s="6"/>
      <c r="B572" s="6"/>
      <c r="C572" s="6"/>
      <c r="D572" s="87"/>
      <c r="E572" s="87"/>
      <c r="F572" s="88"/>
      <c r="G572" s="8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>
      <c r="A573" s="6"/>
      <c r="B573" s="6"/>
      <c r="C573" s="6"/>
      <c r="D573" s="87"/>
      <c r="E573" s="87"/>
      <c r="F573" s="88"/>
      <c r="G573" s="8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>
      <c r="A574" s="6"/>
      <c r="B574" s="6"/>
      <c r="C574" s="6"/>
      <c r="D574" s="87"/>
      <c r="E574" s="87"/>
      <c r="F574" s="88"/>
      <c r="G574" s="8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>
      <c r="A575" s="6"/>
      <c r="B575" s="6"/>
      <c r="C575" s="6"/>
      <c r="D575" s="87"/>
      <c r="E575" s="87"/>
      <c r="F575" s="88"/>
      <c r="G575" s="8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>
      <c r="A576" s="6"/>
      <c r="B576" s="6"/>
      <c r="C576" s="6"/>
      <c r="D576" s="87"/>
      <c r="E576" s="87"/>
      <c r="F576" s="88"/>
      <c r="G576" s="8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>
      <c r="A577" s="6"/>
      <c r="B577" s="6"/>
      <c r="C577" s="6"/>
      <c r="D577" s="87"/>
      <c r="E577" s="87"/>
      <c r="F577" s="88"/>
      <c r="G577" s="8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>
      <c r="A578" s="6"/>
      <c r="B578" s="6"/>
      <c r="C578" s="6"/>
      <c r="D578" s="87"/>
      <c r="E578" s="87"/>
      <c r="F578" s="88"/>
      <c r="G578" s="8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>
      <c r="A579" s="6"/>
      <c r="B579" s="6"/>
      <c r="C579" s="6"/>
      <c r="D579" s="87"/>
      <c r="E579" s="87"/>
      <c r="F579" s="88"/>
      <c r="G579" s="8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>
      <c r="A580" s="6"/>
      <c r="B580" s="6"/>
      <c r="C580" s="6"/>
      <c r="D580" s="87"/>
      <c r="E580" s="87"/>
      <c r="F580" s="88"/>
      <c r="G580" s="8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>
      <c r="A581" s="6"/>
      <c r="B581" s="6"/>
      <c r="C581" s="6"/>
      <c r="D581" s="87"/>
      <c r="E581" s="87"/>
      <c r="F581" s="88"/>
      <c r="G581" s="8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>
      <c r="A582" s="6"/>
      <c r="B582" s="6"/>
      <c r="C582" s="6"/>
      <c r="D582" s="87"/>
      <c r="E582" s="87"/>
      <c r="F582" s="88"/>
      <c r="G582" s="8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>
      <c r="A583" s="6"/>
      <c r="B583" s="6"/>
      <c r="C583" s="6"/>
      <c r="D583" s="87"/>
      <c r="E583" s="87"/>
      <c r="F583" s="88"/>
      <c r="G583" s="8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>
      <c r="A584" s="6"/>
      <c r="B584" s="6"/>
      <c r="C584" s="6"/>
      <c r="D584" s="87"/>
      <c r="E584" s="87"/>
      <c r="F584" s="88"/>
      <c r="G584" s="8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>
      <c r="A585" s="6"/>
      <c r="B585" s="6"/>
      <c r="C585" s="6"/>
      <c r="D585" s="87"/>
      <c r="E585" s="87"/>
      <c r="F585" s="88"/>
      <c r="G585" s="8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>
      <c r="A586" s="6"/>
      <c r="B586" s="6"/>
      <c r="C586" s="6"/>
      <c r="D586" s="87"/>
      <c r="E586" s="87"/>
      <c r="F586" s="88"/>
      <c r="G586" s="8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>
      <c r="A587" s="6"/>
      <c r="B587" s="6"/>
      <c r="C587" s="6"/>
      <c r="D587" s="87"/>
      <c r="E587" s="87"/>
      <c r="F587" s="88"/>
      <c r="G587" s="8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>
      <c r="A588" s="6"/>
      <c r="B588" s="6"/>
      <c r="C588" s="6"/>
      <c r="D588" s="87"/>
      <c r="E588" s="87"/>
      <c r="F588" s="88"/>
      <c r="G588" s="8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>
      <c r="A589" s="6"/>
      <c r="B589" s="6"/>
      <c r="C589" s="6"/>
      <c r="D589" s="87"/>
      <c r="E589" s="87"/>
      <c r="F589" s="88"/>
      <c r="G589" s="8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>
      <c r="A590" s="6"/>
      <c r="B590" s="6"/>
      <c r="C590" s="6"/>
      <c r="D590" s="87"/>
      <c r="E590" s="87"/>
      <c r="F590" s="88"/>
      <c r="G590" s="8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>
      <c r="A591" s="6"/>
      <c r="B591" s="6"/>
      <c r="C591" s="6"/>
      <c r="D591" s="87"/>
      <c r="E591" s="87"/>
      <c r="F591" s="88"/>
      <c r="G591" s="8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>
      <c r="A592" s="6"/>
      <c r="B592" s="6"/>
      <c r="C592" s="6"/>
      <c r="D592" s="87"/>
      <c r="E592" s="87"/>
      <c r="F592" s="88"/>
      <c r="G592" s="8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>
      <c r="A593" s="6"/>
      <c r="B593" s="6"/>
      <c r="C593" s="6"/>
      <c r="D593" s="87"/>
      <c r="E593" s="87"/>
      <c r="F593" s="88"/>
      <c r="G593" s="8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>
      <c r="A594" s="6"/>
      <c r="B594" s="6"/>
      <c r="C594" s="6"/>
      <c r="D594" s="87"/>
      <c r="E594" s="87"/>
      <c r="F594" s="88"/>
      <c r="G594" s="8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>
      <c r="A595" s="6"/>
      <c r="B595" s="6"/>
      <c r="C595" s="6"/>
      <c r="D595" s="87"/>
      <c r="E595" s="87"/>
      <c r="F595" s="88"/>
      <c r="G595" s="8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>
      <c r="A596" s="6"/>
      <c r="B596" s="6"/>
      <c r="C596" s="6"/>
      <c r="D596" s="87"/>
      <c r="E596" s="87"/>
      <c r="F596" s="88"/>
      <c r="G596" s="8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>
      <c r="A597" s="6"/>
      <c r="B597" s="6"/>
      <c r="C597" s="6"/>
      <c r="D597" s="87"/>
      <c r="E597" s="87"/>
      <c r="F597" s="88"/>
      <c r="G597" s="8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>
      <c r="A598" s="6"/>
      <c r="B598" s="6"/>
      <c r="C598" s="6"/>
      <c r="D598" s="87"/>
      <c r="E598" s="87"/>
      <c r="F598" s="88"/>
      <c r="G598" s="8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>
      <c r="A599" s="6"/>
      <c r="B599" s="6"/>
      <c r="C599" s="6"/>
      <c r="D599" s="87"/>
      <c r="E599" s="87"/>
      <c r="F599" s="88"/>
      <c r="G599" s="8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>
      <c r="A600" s="6"/>
      <c r="B600" s="6"/>
      <c r="C600" s="6"/>
      <c r="D600" s="87"/>
      <c r="E600" s="87"/>
      <c r="F600" s="88"/>
      <c r="G600" s="8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>
      <c r="A601" s="6"/>
      <c r="B601" s="6"/>
      <c r="C601" s="6"/>
      <c r="D601" s="87"/>
      <c r="E601" s="87"/>
      <c r="F601" s="88"/>
      <c r="G601" s="8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>
      <c r="A602" s="6"/>
      <c r="B602" s="6"/>
      <c r="C602" s="6"/>
      <c r="D602" s="87"/>
      <c r="E602" s="87"/>
      <c r="F602" s="88"/>
      <c r="G602" s="8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>
      <c r="A603" s="6"/>
      <c r="B603" s="6"/>
      <c r="C603" s="6"/>
      <c r="D603" s="87"/>
      <c r="E603" s="87"/>
      <c r="F603" s="88"/>
      <c r="G603" s="8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>
      <c r="A604" s="6"/>
      <c r="B604" s="6"/>
      <c r="C604" s="6"/>
      <c r="D604" s="87"/>
      <c r="E604" s="87"/>
      <c r="F604" s="88"/>
      <c r="G604" s="8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>
      <c r="A605" s="6"/>
      <c r="B605" s="6"/>
      <c r="C605" s="6"/>
      <c r="D605" s="87"/>
      <c r="E605" s="87"/>
      <c r="F605" s="88"/>
      <c r="G605" s="8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>
      <c r="A606" s="6"/>
      <c r="B606" s="6"/>
      <c r="C606" s="6"/>
      <c r="D606" s="87"/>
      <c r="E606" s="87"/>
      <c r="F606" s="88"/>
      <c r="G606" s="8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>
      <c r="A607" s="6"/>
      <c r="B607" s="6"/>
      <c r="C607" s="6"/>
      <c r="D607" s="87"/>
      <c r="E607" s="87"/>
      <c r="F607" s="88"/>
      <c r="G607" s="8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>
      <c r="A608" s="6"/>
      <c r="B608" s="6"/>
      <c r="C608" s="6"/>
      <c r="D608" s="87"/>
      <c r="E608" s="87"/>
      <c r="F608" s="88"/>
      <c r="G608" s="8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>
      <c r="A609" s="6"/>
      <c r="B609" s="6"/>
      <c r="C609" s="6"/>
      <c r="D609" s="87"/>
      <c r="E609" s="87"/>
      <c r="F609" s="88"/>
      <c r="G609" s="8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>
      <c r="A610" s="6"/>
      <c r="B610" s="6"/>
      <c r="C610" s="6"/>
      <c r="D610" s="87"/>
      <c r="E610" s="87"/>
      <c r="F610" s="88"/>
      <c r="G610" s="8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>
      <c r="A611" s="6"/>
      <c r="B611" s="6"/>
      <c r="C611" s="6"/>
      <c r="D611" s="87"/>
      <c r="E611" s="87"/>
      <c r="F611" s="88"/>
      <c r="G611" s="8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>
      <c r="A612" s="6"/>
      <c r="B612" s="6"/>
      <c r="C612" s="6"/>
      <c r="D612" s="87"/>
      <c r="E612" s="87"/>
      <c r="F612" s="88"/>
      <c r="G612" s="8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>
      <c r="A613" s="6"/>
      <c r="B613" s="6"/>
      <c r="C613" s="6"/>
      <c r="D613" s="87"/>
      <c r="E613" s="87"/>
      <c r="F613" s="88"/>
      <c r="G613" s="8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>
      <c r="A614" s="6"/>
      <c r="B614" s="6"/>
      <c r="C614" s="6"/>
      <c r="D614" s="87"/>
      <c r="E614" s="87"/>
      <c r="F614" s="88"/>
      <c r="G614" s="8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>
      <c r="A615" s="6"/>
      <c r="B615" s="6"/>
      <c r="C615" s="6"/>
      <c r="D615" s="87"/>
      <c r="E615" s="87"/>
      <c r="F615" s="88"/>
      <c r="G615" s="8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>
      <c r="A616" s="6"/>
      <c r="B616" s="6"/>
      <c r="C616" s="6"/>
      <c r="D616" s="87"/>
      <c r="E616" s="87"/>
      <c r="F616" s="88"/>
      <c r="G616" s="8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>
      <c r="A617" s="6"/>
      <c r="B617" s="6"/>
      <c r="C617" s="6"/>
      <c r="D617" s="87"/>
      <c r="E617" s="87"/>
      <c r="F617" s="88"/>
      <c r="G617" s="8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>
      <c r="A618" s="6"/>
      <c r="B618" s="6"/>
      <c r="C618" s="6"/>
      <c r="D618" s="87"/>
      <c r="E618" s="87"/>
      <c r="F618" s="88"/>
      <c r="G618" s="8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>
      <c r="A619" s="6"/>
      <c r="B619" s="6"/>
      <c r="C619" s="6"/>
      <c r="D619" s="87"/>
      <c r="E619" s="87"/>
      <c r="F619" s="88"/>
      <c r="G619" s="8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>
      <c r="A620" s="6"/>
      <c r="B620" s="6"/>
      <c r="C620" s="6"/>
      <c r="D620" s="87"/>
      <c r="E620" s="87"/>
      <c r="F620" s="88"/>
      <c r="G620" s="8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>
      <c r="A621" s="6"/>
      <c r="B621" s="6"/>
      <c r="C621" s="6"/>
      <c r="D621" s="87"/>
      <c r="E621" s="87"/>
      <c r="F621" s="88"/>
      <c r="G621" s="8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>
      <c r="A622" s="6"/>
      <c r="B622" s="6"/>
      <c r="C622" s="6"/>
      <c r="D622" s="87"/>
      <c r="E622" s="87"/>
      <c r="F622" s="88"/>
      <c r="G622" s="8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>
      <c r="A623" s="6"/>
      <c r="B623" s="6"/>
      <c r="C623" s="6"/>
      <c r="D623" s="87"/>
      <c r="E623" s="87"/>
      <c r="F623" s="88"/>
      <c r="G623" s="8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>
      <c r="A624" s="6"/>
      <c r="B624" s="6"/>
      <c r="C624" s="6"/>
      <c r="D624" s="87"/>
      <c r="E624" s="87"/>
      <c r="F624" s="88"/>
      <c r="G624" s="8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>
      <c r="A625" s="6"/>
      <c r="B625" s="6"/>
      <c r="C625" s="6"/>
      <c r="D625" s="87"/>
      <c r="E625" s="87"/>
      <c r="F625" s="88"/>
      <c r="G625" s="8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>
      <c r="A626" s="6"/>
      <c r="B626" s="6"/>
      <c r="C626" s="6"/>
      <c r="D626" s="87"/>
      <c r="E626" s="87"/>
      <c r="F626" s="88"/>
      <c r="G626" s="8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>
      <c r="A627" s="6"/>
      <c r="B627" s="6"/>
      <c r="C627" s="6"/>
      <c r="D627" s="87"/>
      <c r="E627" s="87"/>
      <c r="F627" s="88"/>
      <c r="G627" s="8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>
      <c r="A628" s="6"/>
      <c r="B628" s="6"/>
      <c r="C628" s="6"/>
      <c r="D628" s="87"/>
      <c r="E628" s="87"/>
      <c r="F628" s="88"/>
      <c r="G628" s="8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>
      <c r="A629" s="6"/>
      <c r="B629" s="6"/>
      <c r="C629" s="6"/>
      <c r="D629" s="87"/>
      <c r="E629" s="87"/>
      <c r="F629" s="88"/>
      <c r="G629" s="8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>
      <c r="A630" s="6"/>
      <c r="B630" s="6"/>
      <c r="C630" s="6"/>
      <c r="D630" s="87"/>
      <c r="E630" s="87"/>
      <c r="F630" s="88"/>
      <c r="G630" s="8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>
      <c r="A631" s="6"/>
      <c r="B631" s="6"/>
      <c r="C631" s="6"/>
      <c r="D631" s="87"/>
      <c r="E631" s="87"/>
      <c r="F631" s="88"/>
      <c r="G631" s="8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>
      <c r="A632" s="6"/>
      <c r="B632" s="6"/>
      <c r="C632" s="6"/>
      <c r="D632" s="87"/>
      <c r="E632" s="87"/>
      <c r="F632" s="88"/>
      <c r="G632" s="8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>
      <c r="A633" s="6"/>
      <c r="B633" s="6"/>
      <c r="C633" s="6"/>
      <c r="D633" s="87"/>
      <c r="E633" s="87"/>
      <c r="F633" s="88"/>
      <c r="G633" s="8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>
      <c r="A634" s="6"/>
      <c r="B634" s="6"/>
      <c r="C634" s="6"/>
      <c r="D634" s="87"/>
      <c r="E634" s="87"/>
      <c r="F634" s="88"/>
      <c r="G634" s="8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>
      <c r="A635" s="6"/>
      <c r="B635" s="6"/>
      <c r="C635" s="6"/>
      <c r="D635" s="87"/>
      <c r="E635" s="87"/>
      <c r="F635" s="88"/>
      <c r="G635" s="8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>
      <c r="A636" s="6"/>
      <c r="B636" s="6"/>
      <c r="C636" s="6"/>
      <c r="D636" s="87"/>
      <c r="E636" s="87"/>
      <c r="F636" s="88"/>
      <c r="G636" s="8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>
      <c r="A637" s="6"/>
      <c r="B637" s="6"/>
      <c r="C637" s="6"/>
      <c r="D637" s="87"/>
      <c r="E637" s="87"/>
      <c r="F637" s="88"/>
      <c r="G637" s="8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>
      <c r="A638" s="6"/>
      <c r="B638" s="6"/>
      <c r="C638" s="6"/>
      <c r="D638" s="87"/>
      <c r="E638" s="87"/>
      <c r="F638" s="88"/>
      <c r="G638" s="8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>
      <c r="A639" s="6"/>
      <c r="B639" s="6"/>
      <c r="C639" s="6"/>
      <c r="D639" s="87"/>
      <c r="E639" s="87"/>
      <c r="F639" s="88"/>
      <c r="G639" s="8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>
      <c r="A640" s="6"/>
      <c r="B640" s="6"/>
      <c r="C640" s="6"/>
      <c r="D640" s="87"/>
      <c r="E640" s="87"/>
      <c r="F640" s="88"/>
      <c r="G640" s="8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>
      <c r="A641" s="6"/>
      <c r="B641" s="6"/>
      <c r="C641" s="6"/>
      <c r="D641" s="87"/>
      <c r="E641" s="87"/>
      <c r="F641" s="88"/>
      <c r="G641" s="8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>
      <c r="A642" s="6"/>
      <c r="B642" s="6"/>
      <c r="C642" s="6"/>
      <c r="D642" s="87"/>
      <c r="E642" s="87"/>
      <c r="F642" s="88"/>
      <c r="G642" s="8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>
      <c r="A643" s="6"/>
      <c r="B643" s="6"/>
      <c r="C643" s="6"/>
      <c r="D643" s="87"/>
      <c r="E643" s="87"/>
      <c r="F643" s="88"/>
      <c r="G643" s="8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>
      <c r="A644" s="6"/>
      <c r="B644" s="6"/>
      <c r="C644" s="6"/>
      <c r="D644" s="87"/>
      <c r="E644" s="87"/>
      <c r="F644" s="88"/>
      <c r="G644" s="8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>
      <c r="A645" s="6"/>
      <c r="B645" s="6"/>
      <c r="C645" s="6"/>
      <c r="D645" s="87"/>
      <c r="E645" s="87"/>
      <c r="F645" s="88"/>
      <c r="G645" s="8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>
      <c r="A646" s="6"/>
      <c r="B646" s="6"/>
      <c r="C646" s="6"/>
      <c r="D646" s="87"/>
      <c r="E646" s="87"/>
      <c r="F646" s="88"/>
      <c r="G646" s="8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>
      <c r="A647" s="6"/>
      <c r="B647" s="6"/>
      <c r="C647" s="6"/>
      <c r="D647" s="87"/>
      <c r="E647" s="87"/>
      <c r="F647" s="88"/>
      <c r="G647" s="8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>
      <c r="A648" s="6"/>
      <c r="B648" s="6"/>
      <c r="C648" s="6"/>
      <c r="D648" s="87"/>
      <c r="E648" s="87"/>
      <c r="F648" s="88"/>
      <c r="G648" s="8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>
      <c r="A649" s="6"/>
      <c r="B649" s="6"/>
      <c r="C649" s="6"/>
      <c r="D649" s="87"/>
      <c r="E649" s="87"/>
      <c r="F649" s="88"/>
      <c r="G649" s="8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>
      <c r="A650" s="6"/>
      <c r="B650" s="6"/>
      <c r="C650" s="6"/>
      <c r="D650" s="87"/>
      <c r="E650" s="87"/>
      <c r="F650" s="88"/>
      <c r="G650" s="8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>
      <c r="A651" s="6"/>
      <c r="B651" s="6"/>
      <c r="C651" s="6"/>
      <c r="D651" s="87"/>
      <c r="E651" s="87"/>
      <c r="F651" s="88"/>
      <c r="G651" s="8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>
      <c r="A652" s="6"/>
      <c r="B652" s="6"/>
      <c r="C652" s="6"/>
      <c r="D652" s="87"/>
      <c r="E652" s="87"/>
      <c r="F652" s="88"/>
      <c r="G652" s="8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>
      <c r="A653" s="6"/>
      <c r="B653" s="6"/>
      <c r="C653" s="6"/>
      <c r="D653" s="87"/>
      <c r="E653" s="87"/>
      <c r="F653" s="88"/>
      <c r="G653" s="8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>
      <c r="A654" s="6"/>
      <c r="B654" s="6"/>
      <c r="C654" s="6"/>
      <c r="D654" s="87"/>
      <c r="E654" s="87"/>
      <c r="F654" s="88"/>
      <c r="G654" s="8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>
      <c r="A655" s="6"/>
      <c r="B655" s="6"/>
      <c r="C655" s="6"/>
      <c r="D655" s="87"/>
      <c r="E655" s="87"/>
      <c r="F655" s="88"/>
      <c r="G655" s="8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>
      <c r="A656" s="6"/>
      <c r="B656" s="6"/>
      <c r="C656" s="6"/>
      <c r="D656" s="87"/>
      <c r="E656" s="87"/>
      <c r="F656" s="88"/>
      <c r="G656" s="8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>
      <c r="A657" s="6"/>
      <c r="B657" s="6"/>
      <c r="C657" s="6"/>
      <c r="D657" s="87"/>
      <c r="E657" s="87"/>
      <c r="F657" s="88"/>
      <c r="G657" s="8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>
      <c r="A658" s="6"/>
      <c r="B658" s="6"/>
      <c r="C658" s="6"/>
      <c r="D658" s="87"/>
      <c r="E658" s="87"/>
      <c r="F658" s="88"/>
      <c r="G658" s="8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>
      <c r="A659" s="6"/>
      <c r="B659" s="6"/>
      <c r="C659" s="6"/>
      <c r="D659" s="87"/>
      <c r="E659" s="87"/>
      <c r="F659" s="88"/>
      <c r="G659" s="8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>
      <c r="A660" s="6"/>
      <c r="B660" s="6"/>
      <c r="C660" s="6"/>
      <c r="D660" s="87"/>
      <c r="E660" s="87"/>
      <c r="F660" s="88"/>
      <c r="G660" s="8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>
      <c r="A661" s="6"/>
      <c r="B661" s="6"/>
      <c r="C661" s="6"/>
      <c r="D661" s="87"/>
      <c r="E661" s="87"/>
      <c r="F661" s="88"/>
      <c r="G661" s="8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>
      <c r="A662" s="6"/>
      <c r="B662" s="6"/>
      <c r="C662" s="6"/>
      <c r="D662" s="87"/>
      <c r="E662" s="87"/>
      <c r="F662" s="88"/>
      <c r="G662" s="8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>
      <c r="A663" s="6"/>
      <c r="B663" s="6"/>
      <c r="C663" s="6"/>
      <c r="D663" s="87"/>
      <c r="E663" s="87"/>
      <c r="F663" s="88"/>
      <c r="G663" s="8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>
      <c r="A664" s="6"/>
      <c r="B664" s="6"/>
      <c r="C664" s="6"/>
      <c r="D664" s="87"/>
      <c r="E664" s="87"/>
      <c r="F664" s="88"/>
      <c r="G664" s="8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>
      <c r="A665" s="6"/>
      <c r="B665" s="6"/>
      <c r="C665" s="6"/>
      <c r="D665" s="87"/>
      <c r="E665" s="87"/>
      <c r="F665" s="88"/>
      <c r="G665" s="8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>
      <c r="A666" s="6"/>
      <c r="B666" s="6"/>
      <c r="C666" s="6"/>
      <c r="D666" s="87"/>
      <c r="E666" s="87"/>
      <c r="F666" s="88"/>
      <c r="G666" s="8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>
      <c r="A667" s="6"/>
      <c r="B667" s="6"/>
      <c r="C667" s="6"/>
      <c r="D667" s="87"/>
      <c r="E667" s="87"/>
      <c r="F667" s="88"/>
      <c r="G667" s="8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>
      <c r="A668" s="6"/>
      <c r="B668" s="6"/>
      <c r="C668" s="6"/>
      <c r="D668" s="87"/>
      <c r="E668" s="87"/>
      <c r="F668" s="88"/>
      <c r="G668" s="8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>
      <c r="A669" s="6"/>
      <c r="B669" s="6"/>
      <c r="C669" s="6"/>
      <c r="D669" s="87"/>
      <c r="E669" s="87"/>
      <c r="F669" s="88"/>
      <c r="G669" s="8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>
      <c r="A670" s="6"/>
      <c r="B670" s="6"/>
      <c r="C670" s="6"/>
      <c r="D670" s="87"/>
      <c r="E670" s="87"/>
      <c r="F670" s="88"/>
      <c r="G670" s="8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>
      <c r="A671" s="6"/>
      <c r="B671" s="6"/>
      <c r="C671" s="6"/>
      <c r="D671" s="87"/>
      <c r="E671" s="87"/>
      <c r="F671" s="88"/>
      <c r="G671" s="8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>
      <c r="A672" s="6"/>
      <c r="B672" s="6"/>
      <c r="C672" s="6"/>
      <c r="D672" s="87"/>
      <c r="E672" s="87"/>
      <c r="F672" s="88"/>
      <c r="G672" s="8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>
      <c r="A673" s="6"/>
      <c r="B673" s="6"/>
      <c r="C673" s="6"/>
      <c r="D673" s="87"/>
      <c r="E673" s="87"/>
      <c r="F673" s="88"/>
      <c r="G673" s="8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>
      <c r="A674" s="6"/>
      <c r="B674" s="6"/>
      <c r="C674" s="6"/>
      <c r="D674" s="87"/>
      <c r="E674" s="87"/>
      <c r="F674" s="88"/>
      <c r="G674" s="8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>
      <c r="A675" s="6"/>
      <c r="B675" s="6"/>
      <c r="C675" s="6"/>
      <c r="D675" s="87"/>
      <c r="E675" s="87"/>
      <c r="F675" s="88"/>
      <c r="G675" s="8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>
      <c r="A676" s="6"/>
      <c r="B676" s="6"/>
      <c r="C676" s="6"/>
      <c r="D676" s="87"/>
      <c r="E676" s="87"/>
      <c r="F676" s="88"/>
      <c r="G676" s="8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>
      <c r="A677" s="6"/>
      <c r="B677" s="6"/>
      <c r="C677" s="6"/>
      <c r="D677" s="87"/>
      <c r="E677" s="87"/>
      <c r="F677" s="88"/>
      <c r="G677" s="8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>
      <c r="A678" s="6"/>
      <c r="B678" s="6"/>
      <c r="C678" s="6"/>
      <c r="D678" s="87"/>
      <c r="E678" s="87"/>
      <c r="F678" s="88"/>
      <c r="G678" s="8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>
      <c r="A679" s="6"/>
      <c r="B679" s="6"/>
      <c r="C679" s="6"/>
      <c r="D679" s="87"/>
      <c r="E679" s="87"/>
      <c r="F679" s="88"/>
      <c r="G679" s="8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>
      <c r="A680" s="6"/>
      <c r="B680" s="6"/>
      <c r="C680" s="6"/>
      <c r="D680" s="87"/>
      <c r="E680" s="87"/>
      <c r="F680" s="88"/>
      <c r="G680" s="8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>
      <c r="A681" s="6"/>
      <c r="B681" s="6"/>
      <c r="C681" s="6"/>
      <c r="D681" s="87"/>
      <c r="E681" s="87"/>
      <c r="F681" s="88"/>
      <c r="G681" s="8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>
      <c r="A682" s="6"/>
      <c r="B682" s="6"/>
      <c r="C682" s="6"/>
      <c r="D682" s="87"/>
      <c r="E682" s="87"/>
      <c r="F682" s="88"/>
      <c r="G682" s="8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>
      <c r="A683" s="6"/>
      <c r="B683" s="6"/>
      <c r="C683" s="6"/>
      <c r="D683" s="87"/>
      <c r="E683" s="87"/>
      <c r="F683" s="88"/>
      <c r="G683" s="8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>
      <c r="A684" s="6"/>
      <c r="B684" s="6"/>
      <c r="C684" s="6"/>
      <c r="D684" s="87"/>
      <c r="E684" s="87"/>
      <c r="F684" s="88"/>
      <c r="G684" s="8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>
      <c r="A685" s="6"/>
      <c r="B685" s="6"/>
      <c r="C685" s="6"/>
      <c r="D685" s="87"/>
      <c r="E685" s="87"/>
      <c r="F685" s="88"/>
      <c r="G685" s="8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>
      <c r="A686" s="6"/>
      <c r="B686" s="6"/>
      <c r="C686" s="6"/>
      <c r="D686" s="87"/>
      <c r="E686" s="87"/>
      <c r="F686" s="88"/>
      <c r="G686" s="8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>
      <c r="A687" s="6"/>
      <c r="B687" s="6"/>
      <c r="C687" s="6"/>
      <c r="D687" s="87"/>
      <c r="E687" s="87"/>
      <c r="F687" s="88"/>
      <c r="G687" s="8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>
      <c r="A688" s="6"/>
      <c r="B688" s="6"/>
      <c r="C688" s="6"/>
      <c r="D688" s="87"/>
      <c r="E688" s="87"/>
      <c r="F688" s="88"/>
      <c r="G688" s="8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>
      <c r="A689" s="6"/>
      <c r="B689" s="6"/>
      <c r="C689" s="6"/>
      <c r="D689" s="87"/>
      <c r="E689" s="87"/>
      <c r="F689" s="88"/>
      <c r="G689" s="8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>
      <c r="A690" s="6"/>
      <c r="B690" s="6"/>
      <c r="C690" s="6"/>
      <c r="D690" s="87"/>
      <c r="E690" s="87"/>
      <c r="F690" s="88"/>
      <c r="G690" s="8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>
      <c r="A691" s="6"/>
      <c r="B691" s="6"/>
      <c r="C691" s="6"/>
      <c r="D691" s="87"/>
      <c r="E691" s="87"/>
      <c r="F691" s="88"/>
      <c r="G691" s="8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>
      <c r="A692" s="6"/>
      <c r="B692" s="6"/>
      <c r="C692" s="6"/>
      <c r="D692" s="87"/>
      <c r="E692" s="87"/>
      <c r="F692" s="88"/>
      <c r="G692" s="8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>
      <c r="A693" s="6"/>
      <c r="B693" s="6"/>
      <c r="C693" s="6"/>
      <c r="D693" s="87"/>
      <c r="E693" s="87"/>
      <c r="F693" s="88"/>
      <c r="G693" s="8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>
      <c r="A694" s="6"/>
      <c r="B694" s="6"/>
      <c r="C694" s="6"/>
      <c r="D694" s="87"/>
      <c r="E694" s="87"/>
      <c r="F694" s="88"/>
      <c r="G694" s="8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>
      <c r="A695" s="6"/>
      <c r="B695" s="6"/>
      <c r="C695" s="6"/>
      <c r="D695" s="87"/>
      <c r="E695" s="87"/>
      <c r="F695" s="88"/>
      <c r="G695" s="8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>
      <c r="A696" s="6"/>
      <c r="B696" s="6"/>
      <c r="C696" s="6"/>
      <c r="D696" s="87"/>
      <c r="E696" s="87"/>
      <c r="F696" s="88"/>
      <c r="G696" s="8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>
      <c r="A697" s="6"/>
      <c r="B697" s="6"/>
      <c r="C697" s="6"/>
      <c r="D697" s="87"/>
      <c r="E697" s="87"/>
      <c r="F697" s="88"/>
      <c r="G697" s="8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>
      <c r="A698" s="6"/>
      <c r="B698" s="6"/>
      <c r="C698" s="6"/>
      <c r="D698" s="87"/>
      <c r="E698" s="87"/>
      <c r="F698" s="88"/>
      <c r="G698" s="8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>
      <c r="A699" s="6"/>
      <c r="B699" s="6"/>
      <c r="C699" s="6"/>
      <c r="D699" s="87"/>
      <c r="E699" s="87"/>
      <c r="F699" s="88"/>
      <c r="G699" s="8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>
      <c r="A700" s="6"/>
      <c r="B700" s="6"/>
      <c r="C700" s="6"/>
      <c r="D700" s="87"/>
      <c r="E700" s="87"/>
      <c r="F700" s="88"/>
      <c r="G700" s="8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>
      <c r="A701" s="6"/>
      <c r="B701" s="6"/>
      <c r="C701" s="6"/>
      <c r="D701" s="87"/>
      <c r="E701" s="87"/>
      <c r="F701" s="88"/>
      <c r="G701" s="8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>
      <c r="A702" s="6"/>
      <c r="B702" s="6"/>
      <c r="C702" s="6"/>
      <c r="D702" s="87"/>
      <c r="E702" s="87"/>
      <c r="F702" s="88"/>
      <c r="G702" s="8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>
      <c r="A703" s="6"/>
      <c r="B703" s="6"/>
      <c r="C703" s="6"/>
      <c r="D703" s="87"/>
      <c r="E703" s="87"/>
      <c r="F703" s="88"/>
      <c r="G703" s="8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>
      <c r="A704" s="6"/>
      <c r="B704" s="6"/>
      <c r="C704" s="6"/>
      <c r="D704" s="87"/>
      <c r="E704" s="87"/>
      <c r="F704" s="88"/>
      <c r="G704" s="8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>
      <c r="A705" s="6"/>
      <c r="B705" s="6"/>
      <c r="C705" s="6"/>
      <c r="D705" s="87"/>
      <c r="E705" s="87"/>
      <c r="F705" s="88"/>
      <c r="G705" s="8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>
      <c r="A706" s="6"/>
      <c r="B706" s="6"/>
      <c r="C706" s="6"/>
      <c r="D706" s="87"/>
      <c r="E706" s="87"/>
      <c r="F706" s="88"/>
      <c r="G706" s="8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>
      <c r="A707" s="6"/>
      <c r="B707" s="6"/>
      <c r="C707" s="6"/>
      <c r="D707" s="87"/>
      <c r="E707" s="87"/>
      <c r="F707" s="88"/>
      <c r="G707" s="8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>
      <c r="A708" s="6"/>
      <c r="B708" s="6"/>
      <c r="C708" s="6"/>
      <c r="D708" s="87"/>
      <c r="E708" s="87"/>
      <c r="F708" s="88"/>
      <c r="G708" s="8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>
      <c r="A709" s="6"/>
      <c r="B709" s="6"/>
      <c r="C709" s="6"/>
      <c r="D709" s="87"/>
      <c r="E709" s="87"/>
      <c r="F709" s="88"/>
      <c r="G709" s="8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>
      <c r="A710" s="6"/>
      <c r="B710" s="6"/>
      <c r="C710" s="6"/>
      <c r="D710" s="87"/>
      <c r="E710" s="87"/>
      <c r="F710" s="88"/>
      <c r="G710" s="8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>
      <c r="A711" s="6"/>
      <c r="B711" s="6"/>
      <c r="C711" s="6"/>
      <c r="D711" s="87"/>
      <c r="E711" s="87"/>
      <c r="F711" s="88"/>
      <c r="G711" s="8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>
      <c r="A712" s="6"/>
      <c r="B712" s="6"/>
      <c r="C712" s="6"/>
      <c r="D712" s="87"/>
      <c r="E712" s="87"/>
      <c r="F712" s="88"/>
      <c r="G712" s="8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>
      <c r="A713" s="6"/>
      <c r="B713" s="6"/>
      <c r="C713" s="6"/>
      <c r="D713" s="87"/>
      <c r="E713" s="87"/>
      <c r="F713" s="88"/>
      <c r="G713" s="8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>
      <c r="A714" s="6"/>
      <c r="B714" s="6"/>
      <c r="C714" s="6"/>
      <c r="D714" s="87"/>
      <c r="E714" s="87"/>
      <c r="F714" s="88"/>
      <c r="G714" s="8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>
      <c r="A715" s="6"/>
      <c r="B715" s="6"/>
      <c r="C715" s="6"/>
      <c r="D715" s="87"/>
      <c r="E715" s="87"/>
      <c r="F715" s="88"/>
      <c r="G715" s="8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>
      <c r="A716" s="6"/>
      <c r="B716" s="6"/>
      <c r="C716" s="6"/>
      <c r="D716" s="87"/>
      <c r="E716" s="87"/>
      <c r="F716" s="88"/>
      <c r="G716" s="8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>
      <c r="A717" s="6"/>
      <c r="B717" s="6"/>
      <c r="C717" s="6"/>
      <c r="D717" s="87"/>
      <c r="E717" s="87"/>
      <c r="F717" s="88"/>
      <c r="G717" s="8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>
      <c r="A718" s="6"/>
      <c r="B718" s="6"/>
      <c r="C718" s="6"/>
      <c r="D718" s="87"/>
      <c r="E718" s="87"/>
      <c r="F718" s="88"/>
      <c r="G718" s="8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>
      <c r="A719" s="6"/>
      <c r="B719" s="6"/>
      <c r="C719" s="6"/>
      <c r="D719" s="87"/>
      <c r="E719" s="87"/>
      <c r="F719" s="88"/>
      <c r="G719" s="8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>
      <c r="A720" s="6"/>
      <c r="B720" s="6"/>
      <c r="C720" s="6"/>
      <c r="D720" s="87"/>
      <c r="E720" s="87"/>
      <c r="F720" s="88"/>
      <c r="G720" s="8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>
      <c r="A721" s="6"/>
      <c r="B721" s="6"/>
      <c r="C721" s="6"/>
      <c r="D721" s="87"/>
      <c r="E721" s="87"/>
      <c r="F721" s="88"/>
      <c r="G721" s="8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>
      <c r="A722" s="6"/>
      <c r="B722" s="6"/>
      <c r="C722" s="6"/>
      <c r="D722" s="87"/>
      <c r="E722" s="87"/>
      <c r="F722" s="88"/>
      <c r="G722" s="8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>
      <c r="A723" s="6"/>
      <c r="B723" s="6"/>
      <c r="C723" s="6"/>
      <c r="D723" s="87"/>
      <c r="E723" s="87"/>
      <c r="F723" s="88"/>
      <c r="G723" s="8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>
      <c r="A724" s="6"/>
      <c r="B724" s="6"/>
      <c r="C724" s="6"/>
      <c r="D724" s="87"/>
      <c r="E724" s="87"/>
      <c r="F724" s="88"/>
      <c r="G724" s="8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>
      <c r="A725" s="6"/>
      <c r="B725" s="6"/>
      <c r="C725" s="6"/>
      <c r="D725" s="87"/>
      <c r="E725" s="87"/>
      <c r="F725" s="88"/>
      <c r="G725" s="8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>
      <c r="A726" s="6"/>
      <c r="B726" s="6"/>
      <c r="C726" s="6"/>
      <c r="D726" s="87"/>
      <c r="E726" s="87"/>
      <c r="F726" s="88"/>
      <c r="G726" s="8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>
      <c r="A727" s="6"/>
      <c r="B727" s="6"/>
      <c r="C727" s="6"/>
      <c r="D727" s="87"/>
      <c r="E727" s="87"/>
      <c r="F727" s="88"/>
      <c r="G727" s="8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>
      <c r="A728" s="6"/>
      <c r="B728" s="6"/>
      <c r="C728" s="6"/>
      <c r="D728" s="87"/>
      <c r="E728" s="87"/>
      <c r="F728" s="88"/>
      <c r="G728" s="8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>
      <c r="A729" s="6"/>
      <c r="B729" s="6"/>
      <c r="C729" s="6"/>
      <c r="D729" s="87"/>
      <c r="E729" s="87"/>
      <c r="F729" s="88"/>
      <c r="G729" s="8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>
      <c r="A730" s="6"/>
      <c r="B730" s="6"/>
      <c r="C730" s="6"/>
      <c r="D730" s="87"/>
      <c r="E730" s="87"/>
      <c r="F730" s="88"/>
      <c r="G730" s="8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>
      <c r="A731" s="6"/>
      <c r="B731" s="6"/>
      <c r="C731" s="6"/>
      <c r="D731" s="87"/>
      <c r="E731" s="87"/>
      <c r="F731" s="88"/>
      <c r="G731" s="8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>
      <c r="A732" s="6"/>
      <c r="B732" s="6"/>
      <c r="C732" s="6"/>
      <c r="D732" s="87"/>
      <c r="E732" s="87"/>
      <c r="F732" s="88"/>
      <c r="G732" s="8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>
      <c r="A733" s="6"/>
      <c r="B733" s="6"/>
      <c r="C733" s="6"/>
      <c r="D733" s="87"/>
      <c r="E733" s="87"/>
      <c r="F733" s="88"/>
      <c r="G733" s="8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>
      <c r="A734" s="6"/>
      <c r="B734" s="6"/>
      <c r="C734" s="6"/>
      <c r="D734" s="87"/>
      <c r="E734" s="87"/>
      <c r="F734" s="88"/>
      <c r="G734" s="8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>
      <c r="A735" s="6"/>
      <c r="B735" s="6"/>
      <c r="C735" s="6"/>
      <c r="D735" s="87"/>
      <c r="E735" s="87"/>
      <c r="F735" s="88"/>
      <c r="G735" s="8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>
      <c r="A736" s="6"/>
      <c r="B736" s="6"/>
      <c r="C736" s="6"/>
      <c r="D736" s="87"/>
      <c r="E736" s="87"/>
      <c r="F736" s="88"/>
      <c r="G736" s="8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>
      <c r="A737" s="6"/>
      <c r="B737" s="6"/>
      <c r="C737" s="6"/>
      <c r="D737" s="87"/>
      <c r="E737" s="87"/>
      <c r="F737" s="88"/>
      <c r="G737" s="8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>
      <c r="A738" s="6"/>
      <c r="B738" s="6"/>
      <c r="C738" s="6"/>
      <c r="D738" s="87"/>
      <c r="E738" s="87"/>
      <c r="F738" s="88"/>
      <c r="G738" s="8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>
      <c r="A739" s="6"/>
      <c r="B739" s="6"/>
      <c r="C739" s="6"/>
      <c r="D739" s="87"/>
      <c r="E739" s="87"/>
      <c r="F739" s="88"/>
      <c r="G739" s="8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>
      <c r="A740" s="6"/>
      <c r="B740" s="6"/>
      <c r="C740" s="6"/>
      <c r="D740" s="87"/>
      <c r="E740" s="87"/>
      <c r="F740" s="88"/>
      <c r="G740" s="8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>
      <c r="A741" s="6"/>
      <c r="B741" s="6"/>
      <c r="C741" s="6"/>
      <c r="D741" s="87"/>
      <c r="E741" s="87"/>
      <c r="F741" s="88"/>
      <c r="G741" s="8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>
      <c r="A742" s="6"/>
      <c r="B742" s="6"/>
      <c r="C742" s="6"/>
      <c r="D742" s="87"/>
      <c r="E742" s="87"/>
      <c r="F742" s="88"/>
      <c r="G742" s="8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>
      <c r="A743" s="6"/>
      <c r="B743" s="6"/>
      <c r="C743" s="6"/>
      <c r="D743" s="87"/>
      <c r="E743" s="87"/>
      <c r="F743" s="88"/>
      <c r="G743" s="8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>
      <c r="A744" s="6"/>
      <c r="B744" s="6"/>
      <c r="C744" s="6"/>
      <c r="D744" s="87"/>
      <c r="E744" s="87"/>
      <c r="F744" s="88"/>
      <c r="G744" s="8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>
      <c r="A745" s="6"/>
      <c r="B745" s="6"/>
      <c r="C745" s="6"/>
      <c r="D745" s="87"/>
      <c r="E745" s="87"/>
      <c r="F745" s="88"/>
      <c r="G745" s="8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>
      <c r="A746" s="6"/>
      <c r="B746" s="6"/>
      <c r="C746" s="6"/>
      <c r="D746" s="87"/>
      <c r="E746" s="87"/>
      <c r="F746" s="88"/>
      <c r="G746" s="8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>
      <c r="A747" s="6"/>
      <c r="B747" s="6"/>
      <c r="C747" s="6"/>
      <c r="D747" s="87"/>
      <c r="E747" s="87"/>
      <c r="F747" s="88"/>
      <c r="G747" s="8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>
      <c r="A748" s="6"/>
      <c r="B748" s="6"/>
      <c r="C748" s="6"/>
      <c r="D748" s="87"/>
      <c r="E748" s="87"/>
      <c r="F748" s="88"/>
      <c r="G748" s="8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>
      <c r="A749" s="6"/>
      <c r="B749" s="6"/>
      <c r="C749" s="6"/>
      <c r="D749" s="87"/>
      <c r="E749" s="87"/>
      <c r="F749" s="88"/>
      <c r="G749" s="8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>
      <c r="A750" s="6"/>
      <c r="B750" s="6"/>
      <c r="C750" s="6"/>
      <c r="D750" s="87"/>
      <c r="E750" s="87"/>
      <c r="F750" s="88"/>
      <c r="G750" s="8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>
      <c r="A751" s="6"/>
      <c r="B751" s="6"/>
      <c r="C751" s="6"/>
      <c r="D751" s="87"/>
      <c r="E751" s="87"/>
      <c r="F751" s="88"/>
      <c r="G751" s="8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>
      <c r="A752" s="6"/>
      <c r="B752" s="6"/>
      <c r="C752" s="6"/>
      <c r="D752" s="87"/>
      <c r="E752" s="87"/>
      <c r="F752" s="88"/>
      <c r="G752" s="8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>
      <c r="A753" s="6"/>
      <c r="B753" s="6"/>
      <c r="C753" s="6"/>
      <c r="D753" s="87"/>
      <c r="E753" s="87"/>
      <c r="F753" s="88"/>
      <c r="G753" s="8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>
      <c r="A754" s="6"/>
      <c r="B754" s="6"/>
      <c r="C754" s="6"/>
      <c r="D754" s="87"/>
      <c r="E754" s="87"/>
      <c r="F754" s="88"/>
      <c r="G754" s="8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>
      <c r="A755" s="6"/>
      <c r="B755" s="6"/>
      <c r="C755" s="6"/>
      <c r="D755" s="87"/>
      <c r="E755" s="87"/>
      <c r="F755" s="88"/>
      <c r="G755" s="8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>
      <c r="A756" s="6"/>
      <c r="B756" s="6"/>
      <c r="C756" s="6"/>
      <c r="D756" s="87"/>
      <c r="E756" s="87"/>
      <c r="F756" s="88"/>
      <c r="G756" s="8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>
      <c r="A757" s="6"/>
      <c r="B757" s="6"/>
      <c r="C757" s="6"/>
      <c r="D757" s="87"/>
      <c r="E757" s="87"/>
      <c r="F757" s="88"/>
      <c r="G757" s="8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>
      <c r="A758" s="6"/>
      <c r="B758" s="6"/>
      <c r="C758" s="6"/>
      <c r="D758" s="87"/>
      <c r="E758" s="87"/>
      <c r="F758" s="88"/>
      <c r="G758" s="8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>
      <c r="A759" s="6"/>
      <c r="B759" s="6"/>
      <c r="C759" s="6"/>
      <c r="D759" s="87"/>
      <c r="E759" s="87"/>
      <c r="F759" s="88"/>
      <c r="G759" s="8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>
      <c r="A760" s="6"/>
      <c r="B760" s="6"/>
      <c r="C760" s="6"/>
      <c r="D760" s="87"/>
      <c r="E760" s="87"/>
      <c r="F760" s="88"/>
      <c r="G760" s="8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>
      <c r="A761" s="6"/>
      <c r="B761" s="6"/>
      <c r="C761" s="6"/>
      <c r="D761" s="87"/>
      <c r="E761" s="87"/>
      <c r="F761" s="88"/>
      <c r="G761" s="8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>
      <c r="A762" s="6"/>
      <c r="B762" s="6"/>
      <c r="C762" s="6"/>
      <c r="D762" s="87"/>
      <c r="E762" s="87"/>
      <c r="F762" s="88"/>
      <c r="G762" s="8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>
      <c r="A763" s="6"/>
      <c r="B763" s="6"/>
      <c r="C763" s="6"/>
      <c r="D763" s="87"/>
      <c r="E763" s="87"/>
      <c r="F763" s="88"/>
      <c r="G763" s="8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>
      <c r="A764" s="6"/>
      <c r="B764" s="6"/>
      <c r="C764" s="6"/>
      <c r="D764" s="87"/>
      <c r="E764" s="87"/>
      <c r="F764" s="88"/>
      <c r="G764" s="8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>
      <c r="A765" s="6"/>
      <c r="B765" s="6"/>
      <c r="C765" s="6"/>
      <c r="D765" s="87"/>
      <c r="E765" s="87"/>
      <c r="F765" s="88"/>
      <c r="G765" s="8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>
      <c r="A766" s="6"/>
      <c r="B766" s="6"/>
      <c r="C766" s="6"/>
      <c r="D766" s="87"/>
      <c r="E766" s="87"/>
      <c r="F766" s="88"/>
      <c r="G766" s="8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>
      <c r="A767" s="6"/>
      <c r="B767" s="6"/>
      <c r="C767" s="6"/>
      <c r="D767" s="87"/>
      <c r="E767" s="87"/>
      <c r="F767" s="88"/>
      <c r="G767" s="8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>
      <c r="A768" s="6"/>
      <c r="B768" s="6"/>
      <c r="C768" s="6"/>
      <c r="D768" s="87"/>
      <c r="E768" s="87"/>
      <c r="F768" s="88"/>
      <c r="G768" s="8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>
      <c r="A769" s="6"/>
      <c r="B769" s="6"/>
      <c r="C769" s="6"/>
      <c r="D769" s="87"/>
      <c r="E769" s="87"/>
      <c r="F769" s="88"/>
      <c r="G769" s="8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>
      <c r="A770" s="6"/>
      <c r="B770" s="6"/>
      <c r="C770" s="6"/>
      <c r="D770" s="87"/>
      <c r="E770" s="87"/>
      <c r="F770" s="88"/>
      <c r="G770" s="8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>
      <c r="A771" s="6"/>
      <c r="B771" s="6"/>
      <c r="C771" s="6"/>
      <c r="D771" s="87"/>
      <c r="E771" s="87"/>
      <c r="F771" s="88"/>
      <c r="G771" s="8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>
      <c r="A772" s="6"/>
      <c r="B772" s="6"/>
      <c r="C772" s="6"/>
      <c r="D772" s="87"/>
      <c r="E772" s="87"/>
      <c r="F772" s="88"/>
      <c r="G772" s="8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>
      <c r="A773" s="6"/>
      <c r="B773" s="6"/>
      <c r="C773" s="6"/>
      <c r="D773" s="87"/>
      <c r="E773" s="87"/>
      <c r="F773" s="88"/>
      <c r="G773" s="8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>
      <c r="A774" s="6"/>
      <c r="B774" s="6"/>
      <c r="C774" s="6"/>
      <c r="D774" s="87"/>
      <c r="E774" s="87"/>
      <c r="F774" s="88"/>
      <c r="G774" s="8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>
      <c r="A775" s="6"/>
      <c r="B775" s="6"/>
      <c r="C775" s="6"/>
      <c r="D775" s="87"/>
      <c r="E775" s="87"/>
      <c r="F775" s="88"/>
      <c r="G775" s="8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>
      <c r="A776" s="6"/>
      <c r="B776" s="6"/>
      <c r="C776" s="6"/>
      <c r="D776" s="87"/>
      <c r="E776" s="87"/>
      <c r="F776" s="88"/>
      <c r="G776" s="8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>
      <c r="A777" s="6"/>
      <c r="B777" s="6"/>
      <c r="C777" s="6"/>
      <c r="D777" s="87"/>
      <c r="E777" s="87"/>
      <c r="F777" s="88"/>
      <c r="G777" s="8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>
      <c r="A778" s="6"/>
      <c r="B778" s="6"/>
      <c r="C778" s="6"/>
      <c r="D778" s="87"/>
      <c r="E778" s="87"/>
      <c r="F778" s="88"/>
      <c r="G778" s="8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>
      <c r="A779" s="6"/>
      <c r="B779" s="6"/>
      <c r="C779" s="6"/>
      <c r="D779" s="87"/>
      <c r="E779" s="87"/>
      <c r="F779" s="88"/>
      <c r="G779" s="8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>
      <c r="A780" s="6"/>
      <c r="B780" s="6"/>
      <c r="C780" s="6"/>
      <c r="D780" s="87"/>
      <c r="E780" s="87"/>
      <c r="F780" s="88"/>
      <c r="G780" s="8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>
      <c r="A781" s="6"/>
      <c r="B781" s="6"/>
      <c r="C781" s="6"/>
      <c r="D781" s="87"/>
      <c r="E781" s="87"/>
      <c r="F781" s="88"/>
      <c r="G781" s="8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>
      <c r="A782" s="6"/>
      <c r="B782" s="6"/>
      <c r="C782" s="6"/>
      <c r="D782" s="87"/>
      <c r="E782" s="87"/>
      <c r="F782" s="88"/>
      <c r="G782" s="8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>
      <c r="A783" s="6"/>
      <c r="B783" s="6"/>
      <c r="C783" s="6"/>
      <c r="D783" s="87"/>
      <c r="E783" s="87"/>
      <c r="F783" s="88"/>
      <c r="G783" s="8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>
      <c r="A784" s="6"/>
      <c r="B784" s="6"/>
      <c r="C784" s="6"/>
      <c r="D784" s="87"/>
      <c r="E784" s="87"/>
      <c r="F784" s="88"/>
      <c r="G784" s="8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>
      <c r="A785" s="6"/>
      <c r="B785" s="6"/>
      <c r="C785" s="6"/>
      <c r="D785" s="87"/>
      <c r="E785" s="87"/>
      <c r="F785" s="88"/>
      <c r="G785" s="8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>
      <c r="A786" s="6"/>
      <c r="B786" s="6"/>
      <c r="C786" s="6"/>
      <c r="D786" s="87"/>
      <c r="E786" s="87"/>
      <c r="F786" s="88"/>
      <c r="G786" s="8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>
      <c r="A787" s="6"/>
      <c r="B787" s="6"/>
      <c r="C787" s="6"/>
      <c r="D787" s="87"/>
      <c r="E787" s="87"/>
      <c r="F787" s="88"/>
      <c r="G787" s="8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>
      <c r="A788" s="6"/>
      <c r="B788" s="6"/>
      <c r="C788" s="6"/>
      <c r="D788" s="87"/>
      <c r="E788" s="87"/>
      <c r="F788" s="88"/>
      <c r="G788" s="8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>
      <c r="A789" s="6"/>
      <c r="B789" s="6"/>
      <c r="C789" s="6"/>
      <c r="D789" s="87"/>
      <c r="E789" s="87"/>
      <c r="F789" s="88"/>
      <c r="G789" s="8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>
      <c r="A790" s="6"/>
      <c r="B790" s="6"/>
      <c r="C790" s="6"/>
      <c r="D790" s="87"/>
      <c r="E790" s="87"/>
      <c r="F790" s="88"/>
      <c r="G790" s="8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>
      <c r="A791" s="6"/>
      <c r="B791" s="6"/>
      <c r="C791" s="6"/>
      <c r="D791" s="87"/>
      <c r="E791" s="87"/>
      <c r="F791" s="88"/>
      <c r="G791" s="8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>
      <c r="A792" s="6"/>
      <c r="B792" s="6"/>
      <c r="C792" s="6"/>
      <c r="D792" s="87"/>
      <c r="E792" s="87"/>
      <c r="F792" s="88"/>
      <c r="G792" s="8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>
      <c r="A793" s="6"/>
      <c r="B793" s="6"/>
      <c r="C793" s="6"/>
      <c r="D793" s="87"/>
      <c r="E793" s="87"/>
      <c r="F793" s="88"/>
      <c r="G793" s="8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>
      <c r="A794" s="6"/>
      <c r="B794" s="6"/>
      <c r="C794" s="6"/>
      <c r="D794" s="87"/>
      <c r="E794" s="87"/>
      <c r="F794" s="88"/>
      <c r="G794" s="8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>
      <c r="A795" s="6"/>
      <c r="B795" s="6"/>
      <c r="C795" s="6"/>
      <c r="D795" s="87"/>
      <c r="E795" s="87"/>
      <c r="F795" s="88"/>
      <c r="G795" s="8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>
      <c r="A796" s="6"/>
      <c r="B796" s="6"/>
      <c r="C796" s="6"/>
      <c r="D796" s="87"/>
      <c r="E796" s="87"/>
      <c r="F796" s="88"/>
      <c r="G796" s="8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>
      <c r="A797" s="6"/>
      <c r="B797" s="6"/>
      <c r="C797" s="6"/>
      <c r="D797" s="87"/>
      <c r="E797" s="87"/>
      <c r="F797" s="88"/>
      <c r="G797" s="8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>
      <c r="A798" s="6"/>
      <c r="B798" s="6"/>
      <c r="C798" s="6"/>
      <c r="D798" s="87"/>
      <c r="E798" s="87"/>
      <c r="F798" s="88"/>
      <c r="G798" s="8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>
      <c r="A799" s="6"/>
      <c r="B799" s="6"/>
      <c r="C799" s="6"/>
      <c r="D799" s="87"/>
      <c r="E799" s="87"/>
      <c r="F799" s="88"/>
      <c r="G799" s="8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>
      <c r="A800" s="6"/>
      <c r="B800" s="6"/>
      <c r="C800" s="6"/>
      <c r="D800" s="87"/>
      <c r="E800" s="87"/>
      <c r="F800" s="88"/>
      <c r="G800" s="8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>
      <c r="A801" s="6"/>
      <c r="B801" s="6"/>
      <c r="C801" s="6"/>
      <c r="D801" s="87"/>
      <c r="E801" s="87"/>
      <c r="F801" s="88"/>
      <c r="G801" s="8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>
      <c r="A802" s="6"/>
      <c r="B802" s="6"/>
      <c r="C802" s="6"/>
      <c r="D802" s="87"/>
      <c r="E802" s="87"/>
      <c r="F802" s="88"/>
      <c r="G802" s="8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>
      <c r="A803" s="6"/>
      <c r="B803" s="6"/>
      <c r="C803" s="6"/>
      <c r="D803" s="87"/>
      <c r="E803" s="87"/>
      <c r="F803" s="88"/>
      <c r="G803" s="8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>
      <c r="A804" s="6"/>
      <c r="B804" s="6"/>
      <c r="C804" s="6"/>
      <c r="D804" s="87"/>
      <c r="E804" s="87"/>
      <c r="F804" s="88"/>
      <c r="G804" s="8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>
      <c r="A805" s="6"/>
      <c r="B805" s="6"/>
      <c r="C805" s="6"/>
      <c r="D805" s="87"/>
      <c r="E805" s="87"/>
      <c r="F805" s="88"/>
      <c r="G805" s="8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>
      <c r="A806" s="6"/>
      <c r="B806" s="6"/>
      <c r="C806" s="6"/>
      <c r="D806" s="87"/>
      <c r="E806" s="87"/>
      <c r="F806" s="88"/>
      <c r="G806" s="8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>
      <c r="A807" s="6"/>
      <c r="B807" s="6"/>
      <c r="C807" s="6"/>
      <c r="D807" s="87"/>
      <c r="E807" s="87"/>
      <c r="F807" s="88"/>
      <c r="G807" s="8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>
      <c r="A808" s="6"/>
      <c r="B808" s="6"/>
      <c r="C808" s="6"/>
      <c r="D808" s="87"/>
      <c r="E808" s="87"/>
      <c r="F808" s="88"/>
      <c r="G808" s="8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>
      <c r="A809" s="6"/>
      <c r="B809" s="6"/>
      <c r="C809" s="6"/>
      <c r="D809" s="87"/>
      <c r="E809" s="87"/>
      <c r="F809" s="88"/>
      <c r="G809" s="8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>
      <c r="A810" s="6"/>
      <c r="B810" s="6"/>
      <c r="C810" s="6"/>
      <c r="D810" s="87"/>
      <c r="E810" s="87"/>
      <c r="F810" s="88"/>
      <c r="G810" s="8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>
      <c r="A811" s="6"/>
      <c r="B811" s="6"/>
      <c r="C811" s="6"/>
      <c r="D811" s="87"/>
      <c r="E811" s="87"/>
      <c r="F811" s="88"/>
      <c r="G811" s="8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>
      <c r="A812" s="6"/>
      <c r="B812" s="6"/>
      <c r="C812" s="6"/>
      <c r="D812" s="87"/>
      <c r="E812" s="87"/>
      <c r="F812" s="88"/>
      <c r="G812" s="8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>
      <c r="A813" s="6"/>
      <c r="B813" s="6"/>
      <c r="C813" s="6"/>
      <c r="D813" s="87"/>
      <c r="E813" s="87"/>
      <c r="F813" s="88"/>
      <c r="G813" s="8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>
      <c r="A814" s="6"/>
      <c r="B814" s="6"/>
      <c r="C814" s="6"/>
      <c r="D814" s="87"/>
      <c r="E814" s="87"/>
      <c r="F814" s="88"/>
      <c r="G814" s="8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>
      <c r="A815" s="6"/>
      <c r="B815" s="6"/>
      <c r="C815" s="6"/>
      <c r="D815" s="87"/>
      <c r="E815" s="87"/>
      <c r="F815" s="88"/>
      <c r="G815" s="8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>
      <c r="A816" s="6"/>
      <c r="B816" s="6"/>
      <c r="C816" s="6"/>
      <c r="D816" s="87"/>
      <c r="E816" s="87"/>
      <c r="F816" s="88"/>
      <c r="G816" s="8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>
      <c r="A817" s="6"/>
      <c r="B817" s="6"/>
      <c r="C817" s="6"/>
      <c r="D817" s="87"/>
      <c r="E817" s="87"/>
      <c r="F817" s="88"/>
      <c r="G817" s="8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>
      <c r="A818" s="6"/>
      <c r="B818" s="6"/>
      <c r="C818" s="6"/>
      <c r="D818" s="87"/>
      <c r="E818" s="87"/>
      <c r="F818" s="88"/>
      <c r="G818" s="8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>
      <c r="A819" s="6"/>
      <c r="B819" s="6"/>
      <c r="C819" s="6"/>
      <c r="D819" s="87"/>
      <c r="E819" s="87"/>
      <c r="F819" s="88"/>
      <c r="G819" s="8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>
      <c r="A820" s="6"/>
      <c r="B820" s="6"/>
      <c r="C820" s="6"/>
      <c r="D820" s="87"/>
      <c r="E820" s="87"/>
      <c r="F820" s="88"/>
      <c r="G820" s="8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>
      <c r="A821" s="6"/>
      <c r="B821" s="6"/>
      <c r="C821" s="6"/>
      <c r="D821" s="87"/>
      <c r="E821" s="87"/>
      <c r="F821" s="88"/>
      <c r="G821" s="8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>
      <c r="A822" s="6"/>
      <c r="B822" s="6"/>
      <c r="C822" s="6"/>
      <c r="D822" s="87"/>
      <c r="E822" s="87"/>
      <c r="F822" s="88"/>
      <c r="G822" s="8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>
      <c r="A823" s="6"/>
      <c r="B823" s="6"/>
      <c r="C823" s="6"/>
      <c r="D823" s="87"/>
      <c r="E823" s="87"/>
      <c r="F823" s="88"/>
      <c r="G823" s="8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>
      <c r="A824" s="6"/>
      <c r="B824" s="6"/>
      <c r="C824" s="6"/>
      <c r="D824" s="87"/>
      <c r="E824" s="87"/>
      <c r="F824" s="88"/>
      <c r="G824" s="8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>
      <c r="A825" s="6"/>
      <c r="B825" s="6"/>
      <c r="C825" s="6"/>
      <c r="D825" s="87"/>
      <c r="E825" s="87"/>
      <c r="F825" s="88"/>
      <c r="G825" s="8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>
      <c r="A826" s="6"/>
      <c r="B826" s="6"/>
      <c r="C826" s="6"/>
      <c r="D826" s="87"/>
      <c r="E826" s="87"/>
      <c r="F826" s="88"/>
      <c r="G826" s="8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>
      <c r="A827" s="6"/>
      <c r="B827" s="6"/>
      <c r="C827" s="6"/>
      <c r="D827" s="87"/>
      <c r="E827" s="87"/>
      <c r="F827" s="88"/>
      <c r="G827" s="8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>
      <c r="A828" s="6"/>
      <c r="B828" s="6"/>
      <c r="C828" s="6"/>
      <c r="D828" s="87"/>
      <c r="E828" s="87"/>
      <c r="F828" s="88"/>
      <c r="G828" s="8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>
      <c r="A829" s="6"/>
      <c r="B829" s="6"/>
      <c r="C829" s="6"/>
      <c r="D829" s="87"/>
      <c r="E829" s="87"/>
      <c r="F829" s="88"/>
      <c r="G829" s="8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>
      <c r="A830" s="6"/>
      <c r="B830" s="6"/>
      <c r="C830" s="6"/>
      <c r="D830" s="87"/>
      <c r="E830" s="87"/>
      <c r="F830" s="88"/>
      <c r="G830" s="8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>
      <c r="A831" s="6"/>
      <c r="B831" s="6"/>
      <c r="C831" s="6"/>
      <c r="D831" s="87"/>
      <c r="E831" s="87"/>
      <c r="F831" s="88"/>
      <c r="G831" s="8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>
      <c r="A832" s="6"/>
      <c r="B832" s="6"/>
      <c r="C832" s="6"/>
      <c r="D832" s="87"/>
      <c r="E832" s="87"/>
      <c r="F832" s="88"/>
      <c r="G832" s="8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>
      <c r="A833" s="6"/>
      <c r="B833" s="6"/>
      <c r="C833" s="6"/>
      <c r="D833" s="87"/>
      <c r="E833" s="87"/>
      <c r="F833" s="88"/>
      <c r="G833" s="8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>
      <c r="A834" s="6"/>
      <c r="B834" s="6"/>
      <c r="C834" s="6"/>
      <c r="D834" s="87"/>
      <c r="E834" s="87"/>
      <c r="F834" s="88"/>
      <c r="G834" s="8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>
      <c r="A835" s="6"/>
      <c r="B835" s="6"/>
      <c r="C835" s="6"/>
      <c r="D835" s="87"/>
      <c r="E835" s="87"/>
      <c r="F835" s="88"/>
      <c r="G835" s="8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>
      <c r="A836" s="6"/>
      <c r="B836" s="6"/>
      <c r="C836" s="6"/>
      <c r="D836" s="87"/>
      <c r="E836" s="87"/>
      <c r="F836" s="88"/>
      <c r="G836" s="8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>
      <c r="A837" s="6"/>
      <c r="B837" s="6"/>
      <c r="C837" s="6"/>
      <c r="D837" s="87"/>
      <c r="E837" s="87"/>
      <c r="F837" s="88"/>
      <c r="G837" s="8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>
      <c r="A838" s="6"/>
      <c r="B838" s="6"/>
      <c r="C838" s="6"/>
      <c r="D838" s="87"/>
      <c r="E838" s="87"/>
      <c r="F838" s="88"/>
      <c r="G838" s="8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>
      <c r="A839" s="6"/>
      <c r="B839" s="6"/>
      <c r="C839" s="6"/>
      <c r="D839" s="87"/>
      <c r="E839" s="87"/>
      <c r="F839" s="88"/>
      <c r="G839" s="8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>
      <c r="A840" s="6"/>
      <c r="B840" s="6"/>
      <c r="C840" s="6"/>
      <c r="D840" s="87"/>
      <c r="E840" s="87"/>
      <c r="F840" s="88"/>
      <c r="G840" s="8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>
      <c r="A841" s="6"/>
      <c r="B841" s="6"/>
      <c r="C841" s="6"/>
      <c r="D841" s="87"/>
      <c r="E841" s="87"/>
      <c r="F841" s="88"/>
      <c r="G841" s="8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>
      <c r="A842" s="6"/>
      <c r="B842" s="6"/>
      <c r="C842" s="6"/>
      <c r="D842" s="87"/>
      <c r="E842" s="87"/>
      <c r="F842" s="88"/>
      <c r="G842" s="8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>
      <c r="A843" s="6"/>
      <c r="B843" s="6"/>
      <c r="C843" s="6"/>
      <c r="D843" s="87"/>
      <c r="E843" s="87"/>
      <c r="F843" s="88"/>
      <c r="G843" s="8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>
      <c r="A844" s="6"/>
      <c r="B844" s="6"/>
      <c r="C844" s="6"/>
      <c r="D844" s="87"/>
      <c r="E844" s="87"/>
      <c r="F844" s="88"/>
      <c r="G844" s="8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>
      <c r="A845" s="6"/>
      <c r="B845" s="6"/>
      <c r="C845" s="6"/>
      <c r="D845" s="87"/>
      <c r="E845" s="87"/>
      <c r="F845" s="88"/>
      <c r="G845" s="8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>
      <c r="A846" s="6"/>
      <c r="B846" s="6"/>
      <c r="C846" s="6"/>
      <c r="D846" s="87"/>
      <c r="E846" s="87"/>
      <c r="F846" s="88"/>
      <c r="G846" s="8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>
      <c r="A847" s="6"/>
      <c r="B847" s="6"/>
      <c r="C847" s="6"/>
      <c r="D847" s="87"/>
      <c r="E847" s="87"/>
      <c r="F847" s="88"/>
      <c r="G847" s="8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>
      <c r="A848" s="6"/>
      <c r="B848" s="6"/>
      <c r="C848" s="6"/>
      <c r="D848" s="87"/>
      <c r="E848" s="87"/>
      <c r="F848" s="88"/>
      <c r="G848" s="8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>
      <c r="A849" s="6"/>
      <c r="B849" s="6"/>
      <c r="C849" s="6"/>
      <c r="D849" s="87"/>
      <c r="E849" s="87"/>
      <c r="F849" s="88"/>
      <c r="G849" s="8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>
      <c r="A850" s="6"/>
      <c r="B850" s="6"/>
      <c r="C850" s="6"/>
      <c r="D850" s="87"/>
      <c r="E850" s="87"/>
      <c r="F850" s="88"/>
      <c r="G850" s="8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>
      <c r="A851" s="6"/>
      <c r="B851" s="6"/>
      <c r="C851" s="6"/>
      <c r="D851" s="87"/>
      <c r="E851" s="87"/>
      <c r="F851" s="88"/>
      <c r="G851" s="8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>
      <c r="A852" s="6"/>
      <c r="B852" s="6"/>
      <c r="C852" s="6"/>
      <c r="D852" s="87"/>
      <c r="E852" s="87"/>
      <c r="F852" s="88"/>
      <c r="G852" s="8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>
      <c r="A853" s="6"/>
      <c r="B853" s="6"/>
      <c r="C853" s="6"/>
      <c r="D853" s="87"/>
      <c r="E853" s="87"/>
      <c r="F853" s="88"/>
      <c r="G853" s="8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>
      <c r="A854" s="6"/>
      <c r="B854" s="6"/>
      <c r="C854" s="6"/>
      <c r="D854" s="87"/>
      <c r="E854" s="87"/>
      <c r="F854" s="88"/>
      <c r="G854" s="8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>
      <c r="A855" s="6"/>
      <c r="B855" s="6"/>
      <c r="C855" s="6"/>
      <c r="D855" s="87"/>
      <c r="E855" s="87"/>
      <c r="F855" s="88"/>
      <c r="G855" s="8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>
      <c r="A856" s="6"/>
      <c r="B856" s="6"/>
      <c r="C856" s="6"/>
      <c r="D856" s="87"/>
      <c r="E856" s="87"/>
      <c r="F856" s="88"/>
      <c r="G856" s="8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>
      <c r="A857" s="6"/>
      <c r="B857" s="6"/>
      <c r="C857" s="6"/>
      <c r="D857" s="87"/>
      <c r="E857" s="87"/>
      <c r="F857" s="88"/>
      <c r="G857" s="8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>
      <c r="A858" s="6"/>
      <c r="B858" s="6"/>
      <c r="C858" s="6"/>
      <c r="D858" s="87"/>
      <c r="E858" s="87"/>
      <c r="F858" s="88"/>
      <c r="G858" s="8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>
      <c r="A859" s="6"/>
      <c r="B859" s="6"/>
      <c r="C859" s="6"/>
      <c r="D859" s="87"/>
      <c r="E859" s="87"/>
      <c r="F859" s="88"/>
      <c r="G859" s="8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>
      <c r="A860" s="6"/>
      <c r="B860" s="6"/>
      <c r="C860" s="6"/>
      <c r="D860" s="87"/>
      <c r="E860" s="87"/>
      <c r="F860" s="88"/>
      <c r="G860" s="8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>
      <c r="A861" s="6"/>
      <c r="B861" s="6"/>
      <c r="C861" s="6"/>
      <c r="D861" s="87"/>
      <c r="E861" s="87"/>
      <c r="F861" s="88"/>
      <c r="G861" s="8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>
      <c r="A862" s="6"/>
      <c r="B862" s="6"/>
      <c r="C862" s="6"/>
      <c r="D862" s="87"/>
      <c r="E862" s="87"/>
      <c r="F862" s="88"/>
      <c r="G862" s="8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>
      <c r="A863" s="6"/>
      <c r="B863" s="6"/>
      <c r="C863" s="6"/>
      <c r="D863" s="87"/>
      <c r="E863" s="87"/>
      <c r="F863" s="88"/>
      <c r="G863" s="8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>
      <c r="A864" s="6"/>
      <c r="B864" s="6"/>
      <c r="C864" s="6"/>
      <c r="D864" s="87"/>
      <c r="E864" s="87"/>
      <c r="F864" s="88"/>
      <c r="G864" s="8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>
      <c r="A865" s="6"/>
      <c r="B865" s="6"/>
      <c r="C865" s="6"/>
      <c r="D865" s="87"/>
      <c r="E865" s="87"/>
      <c r="F865" s="88"/>
      <c r="G865" s="8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>
      <c r="A866" s="6"/>
      <c r="B866" s="6"/>
      <c r="C866" s="6"/>
      <c r="D866" s="87"/>
      <c r="E866" s="87"/>
      <c r="F866" s="88"/>
      <c r="G866" s="8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>
      <c r="A867" s="6"/>
      <c r="B867" s="6"/>
      <c r="C867" s="6"/>
      <c r="D867" s="87"/>
      <c r="E867" s="87"/>
      <c r="F867" s="88"/>
      <c r="G867" s="8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>
      <c r="A868" s="6"/>
      <c r="B868" s="6"/>
      <c r="C868" s="6"/>
      <c r="D868" s="87"/>
      <c r="E868" s="87"/>
      <c r="F868" s="88"/>
      <c r="G868" s="8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>
      <c r="A869" s="6"/>
      <c r="B869" s="6"/>
      <c r="C869" s="6"/>
      <c r="D869" s="87"/>
      <c r="E869" s="87"/>
      <c r="F869" s="88"/>
      <c r="G869" s="8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>
      <c r="A870" s="6"/>
      <c r="B870" s="6"/>
      <c r="C870" s="6"/>
      <c r="D870" s="87"/>
      <c r="E870" s="87"/>
      <c r="F870" s="88"/>
      <c r="G870" s="8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>
      <c r="A871" s="6"/>
      <c r="B871" s="6"/>
      <c r="C871" s="6"/>
      <c r="D871" s="87"/>
      <c r="E871" s="87"/>
      <c r="F871" s="88"/>
      <c r="G871" s="8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>
      <c r="A872" s="6"/>
      <c r="B872" s="6"/>
      <c r="C872" s="6"/>
      <c r="D872" s="87"/>
      <c r="E872" s="87"/>
      <c r="F872" s="88"/>
      <c r="G872" s="8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>
      <c r="A873" s="6"/>
      <c r="B873" s="6"/>
      <c r="C873" s="6"/>
      <c r="D873" s="87"/>
      <c r="E873" s="87"/>
      <c r="F873" s="88"/>
      <c r="G873" s="8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>
      <c r="A874" s="6"/>
      <c r="B874" s="6"/>
      <c r="C874" s="6"/>
      <c r="D874" s="87"/>
      <c r="E874" s="87"/>
      <c r="F874" s="88"/>
      <c r="G874" s="8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>
      <c r="A875" s="6"/>
      <c r="B875" s="6"/>
      <c r="C875" s="6"/>
      <c r="D875" s="87"/>
      <c r="E875" s="87"/>
      <c r="F875" s="88"/>
      <c r="G875" s="8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>
      <c r="A876" s="6"/>
      <c r="B876" s="6"/>
      <c r="C876" s="6"/>
      <c r="D876" s="87"/>
      <c r="E876" s="87"/>
      <c r="F876" s="88"/>
      <c r="G876" s="8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>
      <c r="A877" s="6"/>
      <c r="B877" s="6"/>
      <c r="C877" s="6"/>
      <c r="D877" s="87"/>
      <c r="E877" s="87"/>
      <c r="F877" s="88"/>
      <c r="G877" s="8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>
      <c r="A878" s="6"/>
      <c r="B878" s="6"/>
      <c r="C878" s="6"/>
      <c r="D878" s="87"/>
      <c r="E878" s="87"/>
      <c r="F878" s="88"/>
      <c r="G878" s="8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>
      <c r="A879" s="6"/>
      <c r="B879" s="6"/>
      <c r="C879" s="6"/>
      <c r="D879" s="87"/>
      <c r="E879" s="87"/>
      <c r="F879" s="88"/>
      <c r="G879" s="8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>
      <c r="A880" s="6"/>
      <c r="B880" s="6"/>
      <c r="C880" s="6"/>
      <c r="D880" s="87"/>
      <c r="E880" s="87"/>
      <c r="F880" s="88"/>
      <c r="G880" s="8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>
      <c r="A881" s="6"/>
      <c r="B881" s="6"/>
      <c r="C881" s="6"/>
      <c r="D881" s="87"/>
      <c r="E881" s="87"/>
      <c r="F881" s="88"/>
      <c r="G881" s="8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>
      <c r="A882" s="6"/>
      <c r="B882" s="6"/>
      <c r="C882" s="6"/>
      <c r="D882" s="87"/>
      <c r="E882" s="87"/>
      <c r="F882" s="88"/>
      <c r="G882" s="8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>
      <c r="A883" s="6"/>
      <c r="B883" s="6"/>
      <c r="C883" s="6"/>
      <c r="D883" s="87"/>
      <c r="E883" s="87"/>
      <c r="F883" s="88"/>
      <c r="G883" s="8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>
      <c r="A884" s="6"/>
      <c r="B884" s="6"/>
      <c r="C884" s="6"/>
      <c r="D884" s="87"/>
      <c r="E884" s="87"/>
      <c r="F884" s="88"/>
      <c r="G884" s="8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>
      <c r="A885" s="6"/>
      <c r="B885" s="6"/>
      <c r="C885" s="6"/>
      <c r="D885" s="87"/>
      <c r="E885" s="87"/>
      <c r="F885" s="88"/>
      <c r="G885" s="8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>
      <c r="A886" s="6"/>
      <c r="B886" s="6"/>
      <c r="C886" s="6"/>
      <c r="D886" s="87"/>
      <c r="E886" s="87"/>
      <c r="F886" s="88"/>
      <c r="G886" s="8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>
      <c r="A887" s="6"/>
      <c r="B887" s="6"/>
      <c r="C887" s="6"/>
      <c r="D887" s="87"/>
      <c r="E887" s="87"/>
      <c r="F887" s="88"/>
      <c r="G887" s="8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>
      <c r="A888" s="6"/>
      <c r="B888" s="6"/>
      <c r="C888" s="6"/>
      <c r="D888" s="87"/>
      <c r="E888" s="87"/>
      <c r="F888" s="88"/>
      <c r="G888" s="8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>
      <c r="A889" s="6"/>
      <c r="B889" s="6"/>
      <c r="C889" s="6"/>
      <c r="D889" s="87"/>
      <c r="E889" s="87"/>
      <c r="F889" s="88"/>
      <c r="G889" s="8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>
      <c r="A890" s="6"/>
      <c r="B890" s="6"/>
      <c r="C890" s="6"/>
      <c r="D890" s="87"/>
      <c r="E890" s="87"/>
      <c r="F890" s="88"/>
      <c r="G890" s="8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>
      <c r="A891" s="6"/>
      <c r="B891" s="6"/>
      <c r="C891" s="6"/>
      <c r="D891" s="87"/>
      <c r="E891" s="87"/>
      <c r="F891" s="88"/>
      <c r="G891" s="8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>
      <c r="A892" s="6"/>
      <c r="B892" s="6"/>
      <c r="C892" s="6"/>
      <c r="D892" s="87"/>
      <c r="E892" s="87"/>
      <c r="F892" s="88"/>
      <c r="G892" s="8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>
      <c r="A893" s="6"/>
      <c r="B893" s="6"/>
      <c r="C893" s="6"/>
      <c r="D893" s="87"/>
      <c r="E893" s="87"/>
      <c r="F893" s="88"/>
      <c r="G893" s="8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>
      <c r="A894" s="6"/>
      <c r="B894" s="6"/>
      <c r="C894" s="6"/>
      <c r="D894" s="87"/>
      <c r="E894" s="87"/>
      <c r="F894" s="88"/>
      <c r="G894" s="8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>
      <c r="A895" s="6"/>
      <c r="B895" s="6"/>
      <c r="C895" s="6"/>
      <c r="D895" s="87"/>
      <c r="E895" s="87"/>
      <c r="F895" s="88"/>
      <c r="G895" s="8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>
      <c r="A896" s="6"/>
      <c r="B896" s="6"/>
      <c r="C896" s="6"/>
      <c r="D896" s="87"/>
      <c r="E896" s="87"/>
      <c r="F896" s="88"/>
      <c r="G896" s="8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>
      <c r="A897" s="6"/>
      <c r="B897" s="6"/>
      <c r="C897" s="6"/>
      <c r="D897" s="87"/>
      <c r="E897" s="87"/>
      <c r="F897" s="88"/>
      <c r="G897" s="8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>
      <c r="A898" s="6"/>
      <c r="B898" s="6"/>
      <c r="C898" s="6"/>
      <c r="D898" s="87"/>
      <c r="E898" s="87"/>
      <c r="F898" s="88"/>
      <c r="G898" s="8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>
      <c r="A899" s="6"/>
      <c r="B899" s="6"/>
      <c r="C899" s="6"/>
      <c r="D899" s="87"/>
      <c r="E899" s="87"/>
      <c r="F899" s="88"/>
      <c r="G899" s="8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>
      <c r="A900" s="6"/>
      <c r="B900" s="6"/>
      <c r="C900" s="6"/>
      <c r="D900" s="87"/>
      <c r="E900" s="87"/>
      <c r="F900" s="88"/>
      <c r="G900" s="8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>
      <c r="A901" s="6"/>
      <c r="B901" s="6"/>
      <c r="C901" s="6"/>
      <c r="D901" s="87"/>
      <c r="E901" s="87"/>
      <c r="F901" s="88"/>
      <c r="G901" s="8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>
      <c r="A902" s="6"/>
      <c r="B902" s="6"/>
      <c r="C902" s="6"/>
      <c r="D902" s="87"/>
      <c r="E902" s="87"/>
      <c r="F902" s="88"/>
      <c r="G902" s="8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>
      <c r="A903" s="6"/>
      <c r="B903" s="6"/>
      <c r="C903" s="6"/>
      <c r="D903" s="87"/>
      <c r="E903" s="87"/>
      <c r="F903" s="88"/>
      <c r="G903" s="8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>
      <c r="A904" s="6"/>
      <c r="B904" s="6"/>
      <c r="C904" s="6"/>
      <c r="D904" s="87"/>
      <c r="E904" s="87"/>
      <c r="F904" s="88"/>
      <c r="G904" s="8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>
      <c r="A905" s="6"/>
      <c r="B905" s="6"/>
      <c r="C905" s="6"/>
      <c r="D905" s="87"/>
      <c r="E905" s="87"/>
      <c r="F905" s="88"/>
      <c r="G905" s="8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>
      <c r="A906" s="6"/>
      <c r="B906" s="6"/>
      <c r="C906" s="6"/>
      <c r="D906" s="87"/>
      <c r="E906" s="87"/>
      <c r="F906" s="88"/>
      <c r="G906" s="8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>
      <c r="A907" s="6"/>
      <c r="B907" s="6"/>
      <c r="C907" s="6"/>
      <c r="D907" s="87"/>
      <c r="E907" s="87"/>
      <c r="F907" s="88"/>
      <c r="G907" s="8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>
      <c r="A908" s="6"/>
      <c r="B908" s="6"/>
      <c r="C908" s="6"/>
      <c r="D908" s="87"/>
      <c r="E908" s="87"/>
      <c r="F908" s="88"/>
      <c r="G908" s="8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>
      <c r="A909" s="6"/>
      <c r="B909" s="6"/>
      <c r="C909" s="6"/>
      <c r="D909" s="87"/>
      <c r="E909" s="87"/>
      <c r="F909" s="88"/>
      <c r="G909" s="8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>
      <c r="A910" s="6"/>
      <c r="B910" s="6"/>
      <c r="C910" s="6"/>
      <c r="D910" s="87"/>
      <c r="E910" s="87"/>
      <c r="F910" s="88"/>
      <c r="G910" s="8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>
      <c r="A911" s="6"/>
      <c r="B911" s="6"/>
      <c r="C911" s="6"/>
      <c r="D911" s="87"/>
      <c r="E911" s="87"/>
      <c r="F911" s="88"/>
      <c r="G911" s="8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>
      <c r="A912" s="6"/>
      <c r="B912" s="6"/>
      <c r="C912" s="6"/>
      <c r="D912" s="87"/>
      <c r="E912" s="87"/>
      <c r="F912" s="88"/>
      <c r="G912" s="8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>
      <c r="A913" s="6"/>
      <c r="B913" s="6"/>
      <c r="C913" s="6"/>
      <c r="D913" s="87"/>
      <c r="E913" s="87"/>
      <c r="F913" s="88"/>
      <c r="G913" s="8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>
      <c r="A914" s="6"/>
      <c r="B914" s="6"/>
      <c r="C914" s="6"/>
      <c r="D914" s="87"/>
      <c r="E914" s="87"/>
      <c r="F914" s="88"/>
      <c r="G914" s="8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>
      <c r="A915" s="6"/>
      <c r="B915" s="6"/>
      <c r="C915" s="6"/>
      <c r="D915" s="87"/>
      <c r="E915" s="87"/>
      <c r="F915" s="88"/>
      <c r="G915" s="8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>
      <c r="A916" s="6"/>
      <c r="B916" s="6"/>
      <c r="C916" s="6"/>
      <c r="D916" s="87"/>
      <c r="E916" s="87"/>
      <c r="F916" s="88"/>
      <c r="G916" s="8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>
      <c r="A917" s="6"/>
      <c r="B917" s="6"/>
      <c r="C917" s="6"/>
      <c r="D917" s="87"/>
      <c r="E917" s="87"/>
      <c r="F917" s="88"/>
      <c r="G917" s="8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>
      <c r="A918" s="6"/>
      <c r="B918" s="6"/>
      <c r="C918" s="6"/>
      <c r="D918" s="87"/>
      <c r="E918" s="87"/>
      <c r="F918" s="88"/>
      <c r="G918" s="8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>
      <c r="A919" s="6"/>
      <c r="B919" s="6"/>
      <c r="C919" s="6"/>
      <c r="D919" s="87"/>
      <c r="E919" s="87"/>
      <c r="F919" s="88"/>
      <c r="G919" s="8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>
      <c r="A920" s="6"/>
      <c r="B920" s="6"/>
      <c r="C920" s="6"/>
      <c r="D920" s="87"/>
      <c r="E920" s="87"/>
      <c r="F920" s="88"/>
      <c r="G920" s="8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>
      <c r="A921" s="6"/>
      <c r="B921" s="6"/>
      <c r="C921" s="6"/>
      <c r="D921" s="87"/>
      <c r="E921" s="87"/>
      <c r="F921" s="88"/>
      <c r="G921" s="8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>
      <c r="A922" s="6"/>
      <c r="B922" s="6"/>
      <c r="C922" s="6"/>
      <c r="D922" s="87"/>
      <c r="E922" s="87"/>
      <c r="F922" s="88"/>
      <c r="G922" s="8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>
      <c r="A923" s="6"/>
      <c r="B923" s="6"/>
      <c r="C923" s="6"/>
      <c r="D923" s="87"/>
      <c r="E923" s="87"/>
      <c r="F923" s="88"/>
      <c r="G923" s="8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>
      <c r="A924" s="6"/>
      <c r="B924" s="6"/>
      <c r="C924" s="6"/>
      <c r="D924" s="87"/>
      <c r="E924" s="87"/>
      <c r="F924" s="88"/>
      <c r="G924" s="8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>
      <c r="A925" s="6"/>
      <c r="B925" s="6"/>
      <c r="C925" s="6"/>
      <c r="D925" s="87"/>
      <c r="E925" s="87"/>
      <c r="F925" s="88"/>
      <c r="G925" s="8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>
      <c r="A926" s="6"/>
      <c r="B926" s="6"/>
      <c r="C926" s="6"/>
      <c r="D926" s="87"/>
      <c r="E926" s="87"/>
      <c r="F926" s="88"/>
      <c r="G926" s="8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>
      <c r="A927" s="6"/>
      <c r="B927" s="6"/>
      <c r="C927" s="6"/>
      <c r="D927" s="87"/>
      <c r="E927" s="87"/>
      <c r="F927" s="88"/>
      <c r="G927" s="8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>
      <c r="A928" s="6"/>
      <c r="B928" s="6"/>
      <c r="C928" s="6"/>
      <c r="D928" s="87"/>
      <c r="E928" s="87"/>
      <c r="F928" s="88"/>
      <c r="G928" s="8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>
      <c r="A929" s="6"/>
      <c r="B929" s="6"/>
      <c r="C929" s="6"/>
      <c r="D929" s="87"/>
      <c r="E929" s="87"/>
      <c r="F929" s="88"/>
      <c r="G929" s="8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>
      <c r="A930" s="6"/>
      <c r="B930" s="6"/>
      <c r="C930" s="6"/>
      <c r="D930" s="87"/>
      <c r="E930" s="87"/>
      <c r="F930" s="88"/>
      <c r="G930" s="8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>
      <c r="A931" s="6"/>
      <c r="B931" s="6"/>
      <c r="C931" s="6"/>
      <c r="D931" s="87"/>
      <c r="E931" s="87"/>
      <c r="F931" s="88"/>
      <c r="G931" s="8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>
      <c r="A932" s="6"/>
      <c r="B932" s="6"/>
      <c r="C932" s="6"/>
      <c r="D932" s="87"/>
      <c r="E932" s="87"/>
      <c r="F932" s="88"/>
      <c r="G932" s="8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>
      <c r="A933" s="6"/>
      <c r="B933" s="6"/>
      <c r="C933" s="6"/>
      <c r="D933" s="87"/>
      <c r="E933" s="87"/>
      <c r="F933" s="88"/>
      <c r="G933" s="8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>
      <c r="A934" s="6"/>
      <c r="B934" s="6"/>
      <c r="C934" s="6"/>
      <c r="D934" s="87"/>
      <c r="E934" s="87"/>
      <c r="F934" s="88"/>
      <c r="G934" s="8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>
      <c r="A935" s="6"/>
      <c r="B935" s="6"/>
      <c r="C935" s="6"/>
      <c r="D935" s="87"/>
      <c r="E935" s="87"/>
      <c r="F935" s="88"/>
      <c r="G935" s="8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>
      <c r="A936" s="6"/>
      <c r="B936" s="6"/>
      <c r="C936" s="6"/>
      <c r="D936" s="87"/>
      <c r="E936" s="87"/>
      <c r="F936" s="88"/>
      <c r="G936" s="8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>
      <c r="A937" s="6"/>
      <c r="B937" s="6"/>
      <c r="C937" s="6"/>
      <c r="D937" s="87"/>
      <c r="E937" s="87"/>
      <c r="F937" s="88"/>
      <c r="G937" s="8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>
      <c r="A938" s="6"/>
      <c r="B938" s="6"/>
      <c r="C938" s="6"/>
      <c r="D938" s="87"/>
      <c r="E938" s="87"/>
      <c r="F938" s="88"/>
      <c r="G938" s="8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>
      <c r="A939" s="6"/>
      <c r="B939" s="6"/>
      <c r="C939" s="6"/>
      <c r="D939" s="87"/>
      <c r="E939" s="87"/>
      <c r="F939" s="88"/>
      <c r="G939" s="8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>
      <c r="A940" s="6"/>
      <c r="B940" s="6"/>
      <c r="C940" s="6"/>
      <c r="D940" s="87"/>
      <c r="E940" s="87"/>
      <c r="F940" s="88"/>
      <c r="G940" s="8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>
      <c r="A941" s="6"/>
      <c r="B941" s="6"/>
      <c r="C941" s="6"/>
      <c r="D941" s="87"/>
      <c r="E941" s="87"/>
      <c r="F941" s="88"/>
      <c r="G941" s="8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>
      <c r="A942" s="6"/>
      <c r="B942" s="6"/>
      <c r="C942" s="6"/>
      <c r="D942" s="87"/>
      <c r="E942" s="87"/>
      <c r="F942" s="88"/>
      <c r="G942" s="8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>
      <c r="A943" s="6"/>
      <c r="B943" s="6"/>
      <c r="C943" s="6"/>
      <c r="D943" s="87"/>
      <c r="E943" s="87"/>
      <c r="F943" s="88"/>
      <c r="G943" s="8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>
      <c r="A944" s="6"/>
      <c r="B944" s="6"/>
      <c r="C944" s="6"/>
      <c r="D944" s="87"/>
      <c r="E944" s="87"/>
      <c r="F944" s="88"/>
      <c r="G944" s="8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>
      <c r="A945" s="6"/>
      <c r="B945" s="6"/>
      <c r="C945" s="6"/>
      <c r="D945" s="87"/>
      <c r="E945" s="87"/>
      <c r="F945" s="88"/>
      <c r="G945" s="8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>
      <c r="A946" s="6"/>
      <c r="B946" s="6"/>
      <c r="C946" s="6"/>
      <c r="D946" s="87"/>
      <c r="E946" s="87"/>
      <c r="F946" s="88"/>
      <c r="G946" s="8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>
      <c r="A947" s="6"/>
      <c r="B947" s="6"/>
      <c r="C947" s="6"/>
      <c r="D947" s="87"/>
      <c r="E947" s="87"/>
      <c r="F947" s="88"/>
      <c r="G947" s="8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>
      <c r="A948" s="6"/>
      <c r="B948" s="6"/>
      <c r="C948" s="6"/>
      <c r="D948" s="87"/>
      <c r="E948" s="87"/>
      <c r="F948" s="88"/>
      <c r="G948" s="8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>
      <c r="A949" s="6"/>
      <c r="B949" s="6"/>
      <c r="C949" s="6"/>
      <c r="D949" s="87"/>
      <c r="E949" s="87"/>
      <c r="F949" s="88"/>
      <c r="G949" s="8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>
      <c r="A950" s="6"/>
      <c r="B950" s="6"/>
      <c r="C950" s="6"/>
      <c r="D950" s="87"/>
      <c r="E950" s="87"/>
      <c r="F950" s="88"/>
      <c r="G950" s="8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>
      <c r="A951" s="6"/>
      <c r="B951" s="6"/>
      <c r="C951" s="6"/>
      <c r="D951" s="87"/>
      <c r="E951" s="87"/>
      <c r="F951" s="88"/>
      <c r="G951" s="8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>
      <c r="A952" s="6"/>
      <c r="B952" s="6"/>
      <c r="C952" s="6"/>
      <c r="D952" s="87"/>
      <c r="E952" s="87"/>
      <c r="F952" s="88"/>
      <c r="G952" s="8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>
      <c r="A953" s="6"/>
      <c r="B953" s="6"/>
      <c r="C953" s="6"/>
      <c r="D953" s="87"/>
      <c r="E953" s="87"/>
      <c r="F953" s="88"/>
      <c r="G953" s="8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>
      <c r="A954" s="6"/>
      <c r="B954" s="6"/>
      <c r="C954" s="6"/>
      <c r="D954" s="87"/>
      <c r="E954" s="87"/>
      <c r="F954" s="88"/>
      <c r="G954" s="8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>
      <c r="A955" s="6"/>
      <c r="B955" s="6"/>
      <c r="C955" s="6"/>
      <c r="D955" s="87"/>
      <c r="E955" s="87"/>
      <c r="F955" s="88"/>
      <c r="G955" s="8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>
      <c r="A956" s="6"/>
      <c r="B956" s="6"/>
      <c r="C956" s="6"/>
      <c r="D956" s="87"/>
      <c r="E956" s="87"/>
      <c r="F956" s="88"/>
      <c r="G956" s="8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>
      <c r="A957" s="6"/>
      <c r="B957" s="6"/>
      <c r="C957" s="6"/>
      <c r="D957" s="87"/>
      <c r="E957" s="87"/>
      <c r="F957" s="88"/>
      <c r="G957" s="8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>
      <c r="A958" s="6"/>
      <c r="B958" s="6"/>
      <c r="C958" s="6"/>
      <c r="D958" s="87"/>
      <c r="E958" s="87"/>
      <c r="F958" s="88"/>
      <c r="G958" s="8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>
      <c r="A959" s="6"/>
      <c r="B959" s="6"/>
      <c r="C959" s="6"/>
      <c r="D959" s="87"/>
      <c r="E959" s="87"/>
      <c r="F959" s="88"/>
      <c r="G959" s="8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>
      <c r="A960" s="6"/>
      <c r="B960" s="6"/>
      <c r="C960" s="6"/>
      <c r="D960" s="87"/>
      <c r="E960" s="87"/>
      <c r="F960" s="88"/>
      <c r="G960" s="8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>
      <c r="A961" s="6"/>
      <c r="B961" s="6"/>
      <c r="C961" s="6"/>
      <c r="D961" s="87"/>
      <c r="E961" s="87"/>
      <c r="F961" s="88"/>
      <c r="G961" s="8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>
      <c r="A962" s="6"/>
      <c r="B962" s="6"/>
      <c r="C962" s="6"/>
      <c r="D962" s="87"/>
      <c r="E962" s="87"/>
      <c r="F962" s="88"/>
      <c r="G962" s="8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>
      <c r="A963" s="6"/>
      <c r="B963" s="6"/>
      <c r="C963" s="6"/>
      <c r="D963" s="87"/>
      <c r="E963" s="87"/>
      <c r="F963" s="88"/>
      <c r="G963" s="8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>
      <c r="A964" s="6"/>
      <c r="B964" s="6"/>
      <c r="C964" s="6"/>
      <c r="D964" s="87"/>
      <c r="E964" s="87"/>
      <c r="F964" s="88"/>
      <c r="G964" s="8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>
      <c r="A965" s="6"/>
      <c r="B965" s="6"/>
      <c r="C965" s="6"/>
      <c r="D965" s="87"/>
      <c r="E965" s="87"/>
      <c r="F965" s="88"/>
      <c r="G965" s="8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>
      <c r="A966" s="6"/>
      <c r="B966" s="6"/>
      <c r="C966" s="6"/>
      <c r="D966" s="87"/>
      <c r="E966" s="87"/>
      <c r="F966" s="88"/>
      <c r="G966" s="8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>
      <c r="A967" s="6"/>
      <c r="B967" s="6"/>
      <c r="C967" s="6"/>
      <c r="D967" s="87"/>
      <c r="E967" s="87"/>
      <c r="F967" s="88"/>
      <c r="G967" s="8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>
      <c r="A968" s="6"/>
      <c r="B968" s="6"/>
      <c r="C968" s="6"/>
      <c r="D968" s="87"/>
      <c r="E968" s="87"/>
      <c r="F968" s="88"/>
      <c r="G968" s="8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>
      <c r="A969" s="6"/>
      <c r="B969" s="6"/>
      <c r="C969" s="6"/>
      <c r="D969" s="87"/>
      <c r="E969" s="87"/>
      <c r="F969" s="88"/>
      <c r="G969" s="8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>
      <c r="A970" s="6"/>
      <c r="B970" s="6"/>
      <c r="C970" s="6"/>
      <c r="D970" s="87"/>
      <c r="E970" s="87"/>
      <c r="F970" s="88"/>
      <c r="G970" s="8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>
      <c r="A971" s="6"/>
      <c r="B971" s="6"/>
      <c r="C971" s="6"/>
      <c r="D971" s="87"/>
      <c r="E971" s="87"/>
      <c r="F971" s="88"/>
      <c r="G971" s="8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>
      <c r="A972" s="6"/>
      <c r="B972" s="6"/>
      <c r="C972" s="6"/>
      <c r="D972" s="87"/>
      <c r="E972" s="87"/>
      <c r="F972" s="88"/>
      <c r="G972" s="8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>
      <c r="A973" s="6"/>
      <c r="B973" s="6"/>
      <c r="C973" s="6"/>
      <c r="D973" s="87"/>
      <c r="E973" s="87"/>
      <c r="F973" s="88"/>
      <c r="G973" s="8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>
      <c r="A974" s="6"/>
      <c r="B974" s="6"/>
      <c r="C974" s="6"/>
      <c r="D974" s="87"/>
      <c r="E974" s="87"/>
      <c r="F974" s="88"/>
      <c r="G974" s="8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>
      <c r="A975" s="6"/>
      <c r="B975" s="6"/>
      <c r="C975" s="6"/>
      <c r="D975" s="87"/>
      <c r="E975" s="87"/>
      <c r="F975" s="88"/>
      <c r="G975" s="8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>
      <c r="A976" s="6"/>
      <c r="B976" s="6"/>
      <c r="C976" s="6"/>
      <c r="D976" s="87"/>
      <c r="E976" s="87"/>
      <c r="F976" s="88"/>
      <c r="G976" s="8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>
      <c r="A977" s="6"/>
      <c r="B977" s="6"/>
      <c r="C977" s="6"/>
      <c r="D977" s="87"/>
      <c r="E977" s="87"/>
      <c r="F977" s="88"/>
      <c r="G977" s="8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>
      <c r="A978" s="6"/>
      <c r="B978" s="6"/>
      <c r="C978" s="6"/>
      <c r="D978" s="87"/>
      <c r="E978" s="87"/>
      <c r="F978" s="88"/>
      <c r="G978" s="8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>
      <c r="A979" s="6"/>
      <c r="B979" s="6"/>
      <c r="C979" s="6"/>
      <c r="D979" s="87"/>
      <c r="E979" s="87"/>
      <c r="F979" s="88"/>
      <c r="G979" s="8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>
      <c r="A980" s="6"/>
      <c r="B980" s="6"/>
      <c r="C980" s="6"/>
      <c r="D980" s="87"/>
      <c r="E980" s="87"/>
      <c r="F980" s="88"/>
      <c r="G980" s="8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>
      <c r="A981" s="6"/>
      <c r="B981" s="6"/>
      <c r="C981" s="6"/>
      <c r="D981" s="87"/>
      <c r="E981" s="87"/>
      <c r="F981" s="88"/>
      <c r="G981" s="8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>
      <c r="A982" s="6"/>
      <c r="B982" s="6"/>
      <c r="C982" s="6"/>
      <c r="D982" s="87"/>
      <c r="E982" s="87"/>
      <c r="F982" s="88"/>
      <c r="G982" s="8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>
      <c r="A983" s="6"/>
      <c r="B983" s="6"/>
      <c r="C983" s="6"/>
      <c r="D983" s="87"/>
      <c r="E983" s="87"/>
      <c r="F983" s="88"/>
      <c r="G983" s="8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>
      <c r="A984" s="6"/>
      <c r="B984" s="6"/>
      <c r="C984" s="6"/>
      <c r="D984" s="87"/>
      <c r="E984" s="87"/>
      <c r="F984" s="88"/>
      <c r="G984" s="8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>
      <c r="A985" s="6"/>
      <c r="B985" s="6"/>
      <c r="C985" s="6"/>
      <c r="D985" s="87"/>
      <c r="E985" s="87"/>
      <c r="F985" s="88"/>
      <c r="G985" s="8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>
      <c r="A986" s="6"/>
      <c r="B986" s="6"/>
      <c r="C986" s="6"/>
      <c r="D986" s="87"/>
      <c r="E986" s="87"/>
      <c r="F986" s="88"/>
      <c r="G986" s="8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>
      <c r="A987" s="6"/>
      <c r="B987" s="6"/>
      <c r="C987" s="6"/>
      <c r="D987" s="87"/>
      <c r="E987" s="87"/>
      <c r="F987" s="88"/>
      <c r="G987" s="8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>
      <c r="A988" s="6"/>
      <c r="B988" s="6"/>
      <c r="C988" s="6"/>
      <c r="D988" s="87"/>
      <c r="E988" s="87"/>
      <c r="F988" s="88"/>
      <c r="G988" s="8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>
      <c r="A989" s="6"/>
      <c r="B989" s="6"/>
      <c r="C989" s="6"/>
      <c r="D989" s="87"/>
      <c r="E989" s="87"/>
      <c r="F989" s="88"/>
      <c r="G989" s="8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>
      <c r="A990" s="6"/>
      <c r="B990" s="6"/>
      <c r="C990" s="6"/>
      <c r="D990" s="87"/>
      <c r="E990" s="87"/>
      <c r="F990" s="88"/>
      <c r="G990" s="8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>
      <c r="A991" s="6"/>
      <c r="B991" s="6"/>
      <c r="C991" s="6"/>
      <c r="D991" s="87"/>
      <c r="E991" s="87"/>
      <c r="F991" s="88"/>
      <c r="G991" s="8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>
      <c r="A992" s="6"/>
      <c r="B992" s="6"/>
      <c r="C992" s="6"/>
      <c r="D992" s="87"/>
      <c r="E992" s="87"/>
      <c r="F992" s="88"/>
      <c r="G992" s="8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>
      <c r="A993" s="6"/>
      <c r="B993" s="6"/>
      <c r="C993" s="6"/>
      <c r="D993" s="87"/>
      <c r="E993" s="87"/>
      <c r="F993" s="88"/>
      <c r="G993" s="8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>
      <c r="A994" s="6"/>
      <c r="B994" s="6"/>
      <c r="C994" s="6"/>
      <c r="D994" s="87"/>
      <c r="E994" s="87"/>
      <c r="F994" s="88"/>
      <c r="G994" s="8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>
      <c r="A995" s="6"/>
      <c r="B995" s="6"/>
      <c r="C995" s="6"/>
      <c r="D995" s="87"/>
      <c r="E995" s="87"/>
      <c r="F995" s="88"/>
      <c r="G995" s="8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>
      <c r="A996" s="6"/>
      <c r="B996" s="6"/>
      <c r="C996" s="6"/>
      <c r="D996" s="87"/>
      <c r="E996" s="87"/>
      <c r="F996" s="88"/>
      <c r="G996" s="8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>
      <c r="A997" s="6"/>
      <c r="B997" s="6"/>
      <c r="C997" s="6"/>
      <c r="D997" s="87"/>
      <c r="E997" s="87"/>
      <c r="F997" s="88"/>
      <c r="G997" s="8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>
      <c r="A998" s="6"/>
      <c r="B998" s="6"/>
      <c r="C998" s="6"/>
      <c r="D998" s="87"/>
      <c r="E998" s="87"/>
      <c r="F998" s="88"/>
      <c r="G998" s="8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75" customHeight="1">
      <c r="A999" s="6"/>
      <c r="B999" s="6"/>
      <c r="C999" s="6"/>
      <c r="D999" s="87"/>
      <c r="E999" s="87"/>
      <c r="F999" s="88"/>
      <c r="G999" s="8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75" customHeight="1">
      <c r="A1000" s="6"/>
      <c r="B1000" s="6"/>
      <c r="C1000" s="6"/>
      <c r="D1000" s="87"/>
      <c r="E1000" s="87"/>
      <c r="F1000" s="88"/>
      <c r="G1000" s="8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</sheetData>
  <mergeCells count="5">
    <mergeCell ref="A75:C75"/>
    <mergeCell ref="B106:C106"/>
    <mergeCell ref="B129:C129"/>
    <mergeCell ref="B146:C146"/>
    <mergeCell ref="B165:C16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9"/>
  <sheetViews>
    <sheetView workbookViewId="0"/>
  </sheetViews>
  <sheetFormatPr defaultColWidth="14.42578125" defaultRowHeight="15" customHeight="1"/>
  <cols>
    <col min="1" max="1" width="26.85546875" customWidth="1"/>
  </cols>
  <sheetData>
    <row r="1" spans="1:8" ht="13.5">
      <c r="A1" s="89"/>
      <c r="B1" s="90" t="s">
        <v>226</v>
      </c>
      <c r="C1" s="90" t="s">
        <v>227</v>
      </c>
      <c r="D1" s="91"/>
      <c r="E1" s="92"/>
      <c r="F1" s="93"/>
      <c r="G1" s="6"/>
      <c r="H1" s="6"/>
    </row>
    <row r="2" spans="1:8" ht="23.25">
      <c r="A2" s="94" t="s">
        <v>221</v>
      </c>
      <c r="B2" s="95"/>
      <c r="C2" s="96"/>
      <c r="D2" s="91"/>
      <c r="E2" s="92"/>
      <c r="F2" s="93"/>
      <c r="G2" s="6"/>
      <c r="H2" s="6"/>
    </row>
    <row r="3" spans="1:8" ht="13.5">
      <c r="A3" s="97" t="s">
        <v>222</v>
      </c>
      <c r="B3" s="98"/>
      <c r="C3" s="99">
        <v>157373.28</v>
      </c>
      <c r="D3" s="91"/>
      <c r="E3" s="92"/>
      <c r="F3" s="93"/>
      <c r="G3" s="6"/>
      <c r="H3" s="6"/>
    </row>
    <row r="4" spans="1:8" ht="13.5">
      <c r="A4" s="94" t="s">
        <v>223</v>
      </c>
      <c r="B4" s="98"/>
      <c r="C4" s="100"/>
      <c r="D4" s="91"/>
      <c r="E4" s="92"/>
      <c r="F4" s="93"/>
      <c r="G4" s="6"/>
      <c r="H4" s="6"/>
    </row>
    <row r="5" spans="1:8" ht="13.5">
      <c r="A5" s="101" t="s">
        <v>224</v>
      </c>
      <c r="B5" s="102"/>
      <c r="C5" s="103"/>
      <c r="D5" s="91"/>
      <c r="E5" s="92"/>
      <c r="F5" s="93"/>
      <c r="G5" s="6"/>
      <c r="H5" s="6"/>
    </row>
    <row r="6" spans="1:8" ht="13.5">
      <c r="A6" s="89" t="s">
        <v>225</v>
      </c>
      <c r="B6" s="90">
        <f>SUM(B2:B5)</f>
        <v>0</v>
      </c>
      <c r="C6" s="90"/>
      <c r="D6" s="91"/>
      <c r="E6" s="92"/>
      <c r="F6" s="93"/>
      <c r="G6" s="6"/>
      <c r="H6" s="6"/>
    </row>
    <row r="7" spans="1:8" ht="13.5">
      <c r="A7" s="89"/>
      <c r="B7" s="90" t="s">
        <v>228</v>
      </c>
      <c r="C7" s="90" t="s">
        <v>229</v>
      </c>
      <c r="D7" s="91"/>
      <c r="E7" s="92"/>
      <c r="F7" s="93"/>
      <c r="G7" s="6"/>
      <c r="H7" s="6"/>
    </row>
    <row r="8" spans="1:8" ht="23.25">
      <c r="A8" s="94" t="s">
        <v>221</v>
      </c>
      <c r="B8" s="95"/>
      <c r="C8" s="99">
        <v>1600981.85</v>
      </c>
      <c r="D8" s="91"/>
      <c r="E8" s="92"/>
      <c r="F8" s="93"/>
      <c r="G8" s="6"/>
      <c r="H8" s="6"/>
    </row>
    <row r="9" spans="1:8" ht="13.5">
      <c r="A9" s="97" t="s">
        <v>222</v>
      </c>
      <c r="B9" s="98"/>
      <c r="C9" s="104">
        <v>193001.2</v>
      </c>
      <c r="D9" s="91"/>
      <c r="E9" s="92"/>
      <c r="F9" s="93"/>
      <c r="G9" s="6"/>
      <c r="H9" s="6"/>
    </row>
    <row r="10" spans="1:8" ht="13.5">
      <c r="A10" s="94" t="s">
        <v>223</v>
      </c>
      <c r="B10" s="98"/>
      <c r="C10" s="104">
        <v>49848.24</v>
      </c>
      <c r="D10" s="91"/>
      <c r="E10" s="92"/>
      <c r="F10" s="93"/>
      <c r="G10" s="6"/>
      <c r="H10" s="6"/>
    </row>
    <row r="11" spans="1:8" ht="13.5">
      <c r="A11" s="101" t="s">
        <v>224</v>
      </c>
      <c r="B11" s="102"/>
      <c r="C11" s="103"/>
      <c r="D11" s="91"/>
      <c r="E11" s="92"/>
      <c r="F11" s="93"/>
      <c r="G11" s="6"/>
      <c r="H11" s="6"/>
    </row>
    <row r="12" spans="1:8" ht="13.5">
      <c r="A12" s="89" t="s">
        <v>225</v>
      </c>
      <c r="B12" s="90">
        <f>SUM(B8:B11)</f>
        <v>0</v>
      </c>
      <c r="C12" s="90"/>
      <c r="D12" s="91"/>
      <c r="E12" s="92"/>
      <c r="F12" s="93"/>
      <c r="G12" s="6"/>
      <c r="H12" s="6"/>
    </row>
    <row r="13" spans="1:8" ht="13.5">
      <c r="A13" s="89"/>
      <c r="B13" s="90"/>
      <c r="C13" s="90"/>
      <c r="D13" s="91"/>
      <c r="E13" s="92"/>
      <c r="F13" s="93"/>
      <c r="G13" s="6"/>
      <c r="H13" s="6"/>
    </row>
    <row r="14" spans="1:8" ht="13.5">
      <c r="A14" s="89"/>
      <c r="B14" s="90" t="s">
        <v>230</v>
      </c>
      <c r="C14" s="90" t="s">
        <v>231</v>
      </c>
      <c r="D14" s="91"/>
      <c r="E14" s="92"/>
      <c r="F14" s="93"/>
      <c r="G14" s="6"/>
      <c r="H14" s="6"/>
    </row>
    <row r="15" spans="1:8" ht="12.75" customHeight="1">
      <c r="A15" s="94" t="s">
        <v>221</v>
      </c>
      <c r="B15" s="95"/>
      <c r="C15" s="99">
        <v>1664841.65</v>
      </c>
      <c r="D15" s="105"/>
      <c r="E15" s="106"/>
      <c r="F15" s="106"/>
      <c r="G15" s="6"/>
      <c r="H15" s="106"/>
    </row>
    <row r="16" spans="1:8" ht="13.5">
      <c r="A16" s="97" t="s">
        <v>222</v>
      </c>
      <c r="B16" s="98"/>
      <c r="C16" s="99">
        <v>164444.19</v>
      </c>
      <c r="D16" s="91"/>
      <c r="E16" s="106"/>
      <c r="F16" s="95"/>
      <c r="G16" s="6"/>
      <c r="H16" s="95"/>
    </row>
    <row r="17" spans="1:8" ht="13.5">
      <c r="A17" s="94" t="s">
        <v>223</v>
      </c>
      <c r="B17" s="98"/>
      <c r="C17" s="107">
        <v>45779</v>
      </c>
      <c r="D17" s="91"/>
      <c r="E17" s="106"/>
      <c r="F17" s="106"/>
      <c r="G17" s="6"/>
      <c r="H17" s="106"/>
    </row>
    <row r="18" spans="1:8" ht="13.5">
      <c r="A18" s="101" t="s">
        <v>224</v>
      </c>
      <c r="B18" s="102"/>
      <c r="C18" s="108">
        <v>146987</v>
      </c>
      <c r="D18" s="105"/>
      <c r="E18" s="109"/>
      <c r="F18" s="110"/>
      <c r="G18" s="6"/>
      <c r="H18" s="110"/>
    </row>
    <row r="19" spans="1:8" ht="13.5">
      <c r="A19" s="89" t="s">
        <v>225</v>
      </c>
      <c r="B19" s="90">
        <f>SUM(B15:B18)</f>
        <v>0</v>
      </c>
      <c r="C19" s="90"/>
      <c r="D19" s="91"/>
      <c r="E19" s="111"/>
      <c r="F19" s="112"/>
      <c r="G19" s="6"/>
      <c r="H19" s="112"/>
    </row>
    <row r="20" spans="1:8" ht="13.5">
      <c r="B20" s="92" t="s">
        <v>232</v>
      </c>
      <c r="C20" s="90" t="s">
        <v>233</v>
      </c>
      <c r="F20" s="6"/>
      <c r="G20" s="6"/>
      <c r="H20" s="6"/>
    </row>
    <row r="21" spans="1:8" ht="23.25">
      <c r="A21" s="94" t="s">
        <v>221</v>
      </c>
      <c r="B21" s="106">
        <v>1730280.78</v>
      </c>
      <c r="C21" s="113">
        <v>1730280.78</v>
      </c>
      <c r="F21" s="6"/>
      <c r="G21" s="6"/>
      <c r="H21" s="6"/>
    </row>
    <row r="22" spans="1:8" ht="13.5">
      <c r="A22" s="97" t="s">
        <v>234</v>
      </c>
      <c r="B22" s="106">
        <v>160767.44</v>
      </c>
      <c r="C22" s="114">
        <v>277055.40999999997</v>
      </c>
      <c r="F22" s="6"/>
      <c r="G22" s="6"/>
      <c r="H22" s="6"/>
    </row>
    <row r="23" spans="1:8" ht="13.5">
      <c r="A23" s="94" t="s">
        <v>223</v>
      </c>
      <c r="B23" s="106">
        <v>53116.54</v>
      </c>
      <c r="C23" s="113">
        <v>53116.54</v>
      </c>
    </row>
    <row r="24" spans="1:8" ht="13.5">
      <c r="A24" s="101" t="s">
        <v>224</v>
      </c>
      <c r="B24" s="109">
        <v>153601</v>
      </c>
      <c r="C24" s="114">
        <v>152030</v>
      </c>
    </row>
    <row r="25" spans="1:8" ht="13.5">
      <c r="A25" s="89" t="s">
        <v>225</v>
      </c>
      <c r="B25" s="111"/>
      <c r="C25" s="115"/>
    </row>
    <row r="27" spans="1:8" ht="13.5">
      <c r="B27" s="116" t="s">
        <v>235</v>
      </c>
      <c r="C27" s="116" t="s">
        <v>236</v>
      </c>
    </row>
    <row r="28" spans="1:8" ht="23.25">
      <c r="A28" s="94" t="s">
        <v>221</v>
      </c>
      <c r="B28" s="117">
        <v>1741001.0595016822</v>
      </c>
      <c r="C28" s="117">
        <v>1777453.16</v>
      </c>
      <c r="D28" s="116">
        <f>C28*0.025</f>
        <v>44436.328999999998</v>
      </c>
    </row>
    <row r="29" spans="1:8" ht="13.5">
      <c r="A29" s="97" t="s">
        <v>222</v>
      </c>
      <c r="B29" s="118">
        <v>162958.27799999999</v>
      </c>
      <c r="C29" s="118">
        <v>180760</v>
      </c>
      <c r="D29" s="116" t="s">
        <v>237</v>
      </c>
    </row>
    <row r="30" spans="1:8" ht="13.5">
      <c r="A30" s="94" t="s">
        <v>223</v>
      </c>
      <c r="B30" s="117">
        <v>53116.54</v>
      </c>
      <c r="C30" s="117">
        <v>61333.57</v>
      </c>
      <c r="D30" s="116">
        <f>C30*0.025</f>
        <v>1533.33925</v>
      </c>
    </row>
    <row r="31" spans="1:8" ht="13.5">
      <c r="A31" s="101" t="s">
        <v>224</v>
      </c>
      <c r="B31" s="119">
        <v>158472</v>
      </c>
      <c r="C31" s="119">
        <v>159250</v>
      </c>
    </row>
    <row r="32" spans="1:8" ht="13.5">
      <c r="A32" s="89" t="s">
        <v>225</v>
      </c>
      <c r="B32" s="115">
        <v>20589</v>
      </c>
      <c r="C32" s="115"/>
      <c r="E32" s="120"/>
    </row>
    <row r="33" spans="1:5" ht="13.5">
      <c r="E33" s="89"/>
    </row>
    <row r="34" spans="1:5" ht="13.5">
      <c r="B34" s="116" t="s">
        <v>238</v>
      </c>
      <c r="C34" s="120" t="s">
        <v>239</v>
      </c>
      <c r="E34" s="89"/>
    </row>
    <row r="35" spans="1:5" ht="23.25">
      <c r="A35" s="94" t="s">
        <v>221</v>
      </c>
      <c r="B35" s="121">
        <f>D28+C28</f>
        <v>1821889.4889999998</v>
      </c>
      <c r="C35" s="117"/>
      <c r="D35" s="120">
        <v>1821889.49</v>
      </c>
      <c r="E35" s="96"/>
    </row>
    <row r="36" spans="1:5" ht="13.5">
      <c r="A36" s="97" t="s">
        <v>222</v>
      </c>
      <c r="B36" s="118">
        <v>190966</v>
      </c>
      <c r="C36" s="118"/>
      <c r="E36" s="103"/>
    </row>
    <row r="37" spans="1:5" ht="13.5">
      <c r="A37" s="94" t="s">
        <v>223</v>
      </c>
      <c r="B37" s="117">
        <f>D30+C30</f>
        <v>62866.909249999997</v>
      </c>
      <c r="C37" s="117"/>
      <c r="D37" s="120">
        <v>62866.91</v>
      </c>
      <c r="E37" s="95"/>
    </row>
    <row r="38" spans="1:5" ht="13.5">
      <c r="A38" s="101" t="s">
        <v>224</v>
      </c>
      <c r="B38" s="119">
        <v>167345</v>
      </c>
      <c r="C38" s="119"/>
      <c r="E38" s="6"/>
    </row>
    <row r="39" spans="1:5" ht="13.5">
      <c r="A39" s="89" t="s">
        <v>225</v>
      </c>
      <c r="B39" s="115"/>
      <c r="C39" s="115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51.85546875" customWidth="1"/>
    <col min="2" max="2" width="20.85546875" customWidth="1"/>
    <col min="3" max="3" width="15.140625" customWidth="1"/>
    <col min="4" max="4" width="10.140625" customWidth="1"/>
    <col min="5" max="5" width="14.140625" customWidth="1"/>
    <col min="6" max="6" width="22.85546875" customWidth="1"/>
    <col min="7" max="7" width="20.140625" customWidth="1"/>
    <col min="8" max="8" width="8.140625" customWidth="1"/>
    <col min="9" max="10" width="20.140625" customWidth="1"/>
    <col min="11" max="11" width="6.85546875" customWidth="1"/>
    <col min="12" max="12" width="16.85546875" customWidth="1"/>
    <col min="13" max="13" width="16" customWidth="1"/>
    <col min="14" max="14" width="22" customWidth="1"/>
    <col min="15" max="15" width="18.140625" customWidth="1"/>
    <col min="16" max="16" width="23.5703125" customWidth="1"/>
    <col min="17" max="17" width="17" customWidth="1"/>
    <col min="18" max="18" width="23.85546875" customWidth="1"/>
    <col min="19" max="26" width="9.140625" customWidth="1"/>
  </cols>
  <sheetData>
    <row r="1" spans="1:26" ht="30" customHeight="1">
      <c r="A1" s="122"/>
      <c r="B1" s="123" t="s">
        <v>240</v>
      </c>
      <c r="C1" s="124"/>
      <c r="D1" s="125" t="s">
        <v>241</v>
      </c>
      <c r="E1" s="125"/>
      <c r="F1" s="124"/>
      <c r="G1" s="125" t="s">
        <v>242</v>
      </c>
      <c r="H1" s="125"/>
      <c r="I1" s="126"/>
      <c r="J1" s="125"/>
      <c r="K1" s="125" t="s">
        <v>243</v>
      </c>
      <c r="L1" s="127"/>
      <c r="M1" s="123" t="s">
        <v>244</v>
      </c>
      <c r="N1" s="128" t="s">
        <v>2</v>
      </c>
      <c r="O1" s="128" t="s">
        <v>245</v>
      </c>
      <c r="P1" s="128" t="s">
        <v>246</v>
      </c>
      <c r="Q1" s="129" t="s">
        <v>247</v>
      </c>
      <c r="R1" s="130"/>
      <c r="S1" s="131"/>
      <c r="T1" s="131"/>
      <c r="U1" s="131"/>
      <c r="V1" s="131"/>
      <c r="W1" s="131"/>
      <c r="X1" s="131"/>
      <c r="Y1" s="131"/>
      <c r="Z1" s="131"/>
    </row>
    <row r="2" spans="1:26" ht="28.5" customHeight="1">
      <c r="A2" s="132"/>
      <c r="B2" s="133" t="s">
        <v>248</v>
      </c>
      <c r="C2" s="134"/>
      <c r="D2" s="135"/>
      <c r="E2" s="135"/>
      <c r="F2" s="134"/>
      <c r="G2" s="136" t="s">
        <v>249</v>
      </c>
      <c r="H2" s="135"/>
      <c r="I2" s="137"/>
      <c r="J2" s="138"/>
      <c r="K2" s="136"/>
      <c r="L2" s="139"/>
      <c r="M2" s="133" t="s">
        <v>250</v>
      </c>
      <c r="N2" s="140" t="s">
        <v>251</v>
      </c>
      <c r="O2" s="141" t="s">
        <v>252</v>
      </c>
      <c r="P2" s="141" t="s">
        <v>253</v>
      </c>
      <c r="Q2" s="142" t="s">
        <v>254</v>
      </c>
      <c r="R2" s="131"/>
      <c r="S2" s="131"/>
      <c r="T2" s="131"/>
      <c r="U2" s="131"/>
      <c r="V2" s="131"/>
      <c r="W2" s="131"/>
      <c r="X2" s="131"/>
      <c r="Y2" s="131"/>
      <c r="Z2" s="131"/>
    </row>
    <row r="3" spans="1:26" ht="27.75" customHeight="1">
      <c r="A3" s="143" t="s">
        <v>255</v>
      </c>
      <c r="B3" s="144"/>
      <c r="C3" s="145">
        <v>14.58</v>
      </c>
      <c r="D3" s="146"/>
      <c r="E3" s="147">
        <f>(C3+G3)/2</f>
        <v>16.399999999999999</v>
      </c>
      <c r="F3" s="148">
        <v>15</v>
      </c>
      <c r="G3" s="149">
        <v>18.22</v>
      </c>
      <c r="H3" s="150"/>
      <c r="I3" s="151">
        <v>25</v>
      </c>
      <c r="J3" s="152">
        <f>I3</f>
        <v>25</v>
      </c>
      <c r="K3" s="153"/>
      <c r="L3" s="153">
        <v>28.78</v>
      </c>
      <c r="M3" s="144"/>
      <c r="N3" s="154"/>
      <c r="O3" s="154"/>
      <c r="P3" s="154"/>
      <c r="Q3" s="155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36" customHeight="1">
      <c r="A4" s="156" t="s">
        <v>256</v>
      </c>
      <c r="B4" s="157">
        <v>15</v>
      </c>
      <c r="C4" s="158"/>
      <c r="D4" s="159"/>
      <c r="E4" s="159"/>
      <c r="F4" s="158" t="s">
        <v>257</v>
      </c>
      <c r="G4" s="159"/>
      <c r="H4" s="159"/>
      <c r="I4" s="160"/>
      <c r="J4" s="161"/>
      <c r="K4" s="159"/>
      <c r="L4" s="162"/>
      <c r="M4" s="163">
        <v>15</v>
      </c>
      <c r="N4" s="164">
        <v>0</v>
      </c>
      <c r="O4" s="165">
        <v>0</v>
      </c>
      <c r="P4" s="166"/>
      <c r="Q4" s="167"/>
      <c r="R4" s="131"/>
      <c r="S4" s="131"/>
      <c r="T4" s="131"/>
      <c r="U4" s="131"/>
      <c r="V4" s="131"/>
      <c r="W4" s="131"/>
      <c r="X4" s="131"/>
      <c r="Y4" s="131"/>
      <c r="Z4" s="131"/>
    </row>
    <row r="5" spans="1:26" ht="35.25" customHeight="1">
      <c r="A5" s="168" t="s">
        <v>258</v>
      </c>
      <c r="B5" s="169">
        <v>19.47</v>
      </c>
      <c r="C5" s="158"/>
      <c r="D5" s="159"/>
      <c r="E5" s="159"/>
      <c r="F5" s="158"/>
      <c r="G5" s="159"/>
      <c r="H5" s="159" t="s">
        <v>257</v>
      </c>
      <c r="I5" s="160"/>
      <c r="J5" s="161"/>
      <c r="K5" s="159"/>
      <c r="L5" s="162"/>
      <c r="M5" s="163">
        <v>20.16</v>
      </c>
      <c r="N5" s="164">
        <v>3.5000000000000003E-2</v>
      </c>
      <c r="O5" s="170">
        <v>0.69</v>
      </c>
      <c r="P5" s="166"/>
      <c r="Q5" s="167">
        <v>2</v>
      </c>
      <c r="R5" s="131"/>
      <c r="S5" s="131"/>
      <c r="T5" s="131"/>
      <c r="U5" s="131"/>
      <c r="V5" s="131"/>
      <c r="W5" s="131"/>
      <c r="X5" s="131"/>
      <c r="Y5" s="131"/>
      <c r="Z5" s="131"/>
    </row>
    <row r="6" spans="1:26" ht="24.75" customHeight="1">
      <c r="A6" s="171" t="s">
        <v>259</v>
      </c>
      <c r="B6" s="172"/>
      <c r="C6" s="173">
        <v>16.54</v>
      </c>
      <c r="D6" s="174"/>
      <c r="E6" s="175">
        <f>(C6+G6)/2</f>
        <v>18.605</v>
      </c>
      <c r="F6" s="148">
        <v>19.600000000000001</v>
      </c>
      <c r="G6" s="176">
        <v>20.67</v>
      </c>
      <c r="H6" s="177"/>
      <c r="I6" s="151">
        <v>29.78</v>
      </c>
      <c r="J6" s="178">
        <v>29.78</v>
      </c>
      <c r="K6" s="179"/>
      <c r="L6" s="179">
        <v>32.049999999999997</v>
      </c>
      <c r="M6" s="144"/>
      <c r="N6" s="154"/>
      <c r="O6" s="154"/>
      <c r="P6" s="154"/>
      <c r="Q6" s="180"/>
      <c r="R6" s="131"/>
      <c r="S6" s="131"/>
      <c r="T6" s="131"/>
      <c r="U6" s="131"/>
      <c r="V6" s="131"/>
      <c r="W6" s="131"/>
      <c r="X6" s="131"/>
      <c r="Y6" s="131"/>
      <c r="Z6" s="131"/>
    </row>
    <row r="7" spans="1:26" ht="26.25" customHeight="1">
      <c r="A7" s="156" t="s">
        <v>260</v>
      </c>
      <c r="B7" s="181"/>
      <c r="C7" s="182"/>
      <c r="D7" s="183"/>
      <c r="E7" s="184"/>
      <c r="F7" s="185"/>
      <c r="G7" s="186"/>
      <c r="H7" s="187"/>
      <c r="I7" s="188"/>
      <c r="J7" s="189"/>
      <c r="K7" s="190"/>
      <c r="L7" s="187"/>
      <c r="M7" s="191"/>
      <c r="N7" s="164"/>
      <c r="O7" s="165"/>
      <c r="P7" s="166"/>
      <c r="Q7" s="192"/>
      <c r="R7" s="131"/>
      <c r="S7" s="131"/>
      <c r="T7" s="131"/>
      <c r="U7" s="131"/>
      <c r="V7" s="131"/>
      <c r="W7" s="131"/>
      <c r="X7" s="131"/>
      <c r="Y7" s="131"/>
      <c r="Z7" s="131"/>
    </row>
    <row r="8" spans="1:26" ht="32.25" customHeight="1">
      <c r="A8" s="193" t="s">
        <v>261</v>
      </c>
      <c r="B8" s="169">
        <v>28.35</v>
      </c>
      <c r="C8" s="182"/>
      <c r="D8" s="183"/>
      <c r="E8" s="184"/>
      <c r="F8" s="185"/>
      <c r="G8" s="194"/>
      <c r="H8" s="187" t="s">
        <v>257</v>
      </c>
      <c r="I8" s="188"/>
      <c r="J8" s="189"/>
      <c r="K8" s="190"/>
      <c r="L8" s="187"/>
      <c r="M8" s="191">
        <v>28.35</v>
      </c>
      <c r="N8" s="164">
        <v>0</v>
      </c>
      <c r="O8" s="165"/>
      <c r="P8" s="166"/>
      <c r="Q8" s="192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29.25" customHeight="1">
      <c r="A9" s="193" t="s">
        <v>262</v>
      </c>
      <c r="B9" s="157">
        <v>26.73</v>
      </c>
      <c r="C9" s="182"/>
      <c r="D9" s="183"/>
      <c r="E9" s="184"/>
      <c r="F9" s="185"/>
      <c r="G9" s="194"/>
      <c r="H9" s="187" t="s">
        <v>257</v>
      </c>
      <c r="I9" s="188"/>
      <c r="J9" s="189"/>
      <c r="K9" s="190"/>
      <c r="L9" s="187"/>
      <c r="M9" s="191">
        <v>27.67</v>
      </c>
      <c r="N9" s="164">
        <v>3.5000000000000003E-2</v>
      </c>
      <c r="O9" s="170">
        <v>0.94</v>
      </c>
      <c r="P9" s="166"/>
      <c r="Q9" s="192"/>
      <c r="R9" s="131"/>
      <c r="S9" s="131"/>
      <c r="T9" s="131"/>
      <c r="U9" s="131"/>
      <c r="V9" s="131"/>
      <c r="W9" s="131"/>
      <c r="X9" s="131"/>
      <c r="Y9" s="131"/>
      <c r="Z9" s="131"/>
    </row>
    <row r="10" spans="1:26" ht="29.25" customHeight="1">
      <c r="A10" s="193" t="s">
        <v>263</v>
      </c>
      <c r="B10" s="169">
        <v>26.73</v>
      </c>
      <c r="C10" s="182"/>
      <c r="D10" s="183"/>
      <c r="E10" s="184"/>
      <c r="F10" s="185"/>
      <c r="G10" s="186"/>
      <c r="H10" s="187" t="s">
        <v>257</v>
      </c>
      <c r="I10" s="188"/>
      <c r="J10" s="189"/>
      <c r="K10" s="190"/>
      <c r="L10" s="187"/>
      <c r="M10" s="191">
        <v>27.67</v>
      </c>
      <c r="N10" s="164">
        <v>3.5000000000000003E-2</v>
      </c>
      <c r="O10" s="170">
        <v>0.94</v>
      </c>
      <c r="P10" s="166"/>
      <c r="Q10" s="192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1:26" ht="29.25" customHeight="1">
      <c r="A11" s="193"/>
      <c r="B11" s="169"/>
      <c r="C11" s="182"/>
      <c r="D11" s="183"/>
      <c r="E11" s="184"/>
      <c r="F11" s="185"/>
      <c r="G11" s="194"/>
      <c r="H11" s="187"/>
      <c r="I11" s="188"/>
      <c r="J11" s="189"/>
      <c r="K11" s="190"/>
      <c r="L11" s="187"/>
      <c r="M11" s="191"/>
      <c r="N11" s="164"/>
      <c r="O11" s="170"/>
      <c r="P11" s="166"/>
      <c r="Q11" s="192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25.5" customHeight="1">
      <c r="A12" s="156" t="s">
        <v>264</v>
      </c>
      <c r="B12" s="169">
        <v>21.63</v>
      </c>
      <c r="C12" s="182">
        <v>20</v>
      </c>
      <c r="D12" s="183"/>
      <c r="E12" s="184">
        <v>22</v>
      </c>
      <c r="F12" s="195"/>
      <c r="G12" s="186"/>
      <c r="H12" s="187" t="s">
        <v>257</v>
      </c>
      <c r="I12" s="188"/>
      <c r="J12" s="189"/>
      <c r="K12" s="190"/>
      <c r="L12" s="187"/>
      <c r="M12" s="191"/>
      <c r="N12" s="164"/>
      <c r="O12" s="165"/>
      <c r="P12" s="166"/>
      <c r="Q12" s="192"/>
      <c r="R12" s="131"/>
      <c r="S12" s="131"/>
      <c r="T12" s="131"/>
      <c r="U12" s="131"/>
      <c r="V12" s="131"/>
      <c r="W12" s="131"/>
      <c r="X12" s="131"/>
      <c r="Y12" s="131"/>
      <c r="Z12" s="131"/>
    </row>
    <row r="13" spans="1:26" ht="24" customHeight="1">
      <c r="A13" s="196" t="s">
        <v>265</v>
      </c>
      <c r="B13" s="172"/>
      <c r="C13" s="145">
        <v>16.75</v>
      </c>
      <c r="D13" s="146"/>
      <c r="E13" s="197">
        <f>(C13+G13)/2</f>
        <v>22.68</v>
      </c>
      <c r="F13" s="198">
        <v>19.72</v>
      </c>
      <c r="G13" s="149">
        <v>28.61</v>
      </c>
      <c r="H13" s="150"/>
      <c r="I13" s="151">
        <v>36.49</v>
      </c>
      <c r="J13" s="152">
        <f>I13</f>
        <v>36.49</v>
      </c>
      <c r="K13" s="153"/>
      <c r="L13" s="153">
        <v>41.64</v>
      </c>
      <c r="M13" s="199"/>
      <c r="N13" s="200"/>
      <c r="O13" s="201"/>
      <c r="P13" s="202"/>
      <c r="Q13" s="180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ht="38.25" customHeight="1">
      <c r="A14" s="156" t="s">
        <v>266</v>
      </c>
      <c r="B14" s="169">
        <v>33.799999999999997</v>
      </c>
      <c r="C14" s="182"/>
      <c r="D14" s="183"/>
      <c r="E14" s="203"/>
      <c r="F14" s="204"/>
      <c r="G14" s="205"/>
      <c r="H14" s="203" t="s">
        <v>257</v>
      </c>
      <c r="I14" s="206"/>
      <c r="J14" s="207"/>
      <c r="K14" s="208"/>
      <c r="L14" s="203"/>
      <c r="M14" s="191"/>
      <c r="N14" s="164"/>
      <c r="O14" s="209"/>
      <c r="P14" s="164"/>
      <c r="Q14" s="192">
        <v>4</v>
      </c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26.25" customHeight="1">
      <c r="A15" s="196" t="s">
        <v>267</v>
      </c>
      <c r="B15" s="172"/>
      <c r="C15" s="145">
        <v>17.440000000000001</v>
      </c>
      <c r="D15" s="146"/>
      <c r="E15" s="197">
        <f>(C15+G15)/2</f>
        <v>23.72</v>
      </c>
      <c r="F15" s="198">
        <v>27.73</v>
      </c>
      <c r="G15" s="149">
        <v>30</v>
      </c>
      <c r="H15" s="150"/>
      <c r="I15" s="210">
        <v>32.869999999999997</v>
      </c>
      <c r="J15" s="152">
        <f>I15</f>
        <v>32.869999999999997</v>
      </c>
      <c r="K15" s="153"/>
      <c r="L15" s="153">
        <v>35.53</v>
      </c>
      <c r="M15" s="199"/>
      <c r="N15" s="200"/>
      <c r="O15" s="201"/>
      <c r="P15" s="201"/>
      <c r="Q15" s="21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40.5" customHeight="1">
      <c r="A16" s="212" t="s">
        <v>268</v>
      </c>
      <c r="B16" s="213" t="s">
        <v>269</v>
      </c>
      <c r="C16" s="182"/>
      <c r="D16" s="183"/>
      <c r="E16" s="184"/>
      <c r="F16" s="185"/>
      <c r="G16" s="186"/>
      <c r="H16" s="184" t="s">
        <v>257</v>
      </c>
      <c r="I16" s="214"/>
      <c r="J16" s="195"/>
      <c r="K16" s="183"/>
      <c r="L16" s="184"/>
      <c r="M16" s="191">
        <v>31.29</v>
      </c>
      <c r="N16" s="164">
        <v>3.5000000000000003E-2</v>
      </c>
      <c r="O16" s="215">
        <v>1.05</v>
      </c>
      <c r="P16" s="164"/>
      <c r="Q16" s="216">
        <v>3</v>
      </c>
      <c r="R16" s="217" t="s">
        <v>58</v>
      </c>
      <c r="S16" s="131"/>
      <c r="T16" s="131"/>
      <c r="U16" s="131"/>
      <c r="V16" s="131"/>
      <c r="W16" s="131"/>
      <c r="X16" s="131"/>
      <c r="Y16" s="131"/>
      <c r="Z16" s="131"/>
    </row>
    <row r="17" spans="1:26" ht="24.75" customHeight="1">
      <c r="A17" s="143" t="s">
        <v>270</v>
      </c>
      <c r="B17" s="172"/>
      <c r="C17" s="145">
        <v>18.32</v>
      </c>
      <c r="D17" s="146"/>
      <c r="E17" s="197">
        <f>(C17+G17)/2</f>
        <v>23.16</v>
      </c>
      <c r="F17" s="198">
        <v>25.63</v>
      </c>
      <c r="G17" s="149">
        <v>28</v>
      </c>
      <c r="H17" s="150"/>
      <c r="I17" s="210">
        <v>29.71</v>
      </c>
      <c r="J17" s="152">
        <f>I17</f>
        <v>29.71</v>
      </c>
      <c r="K17" s="153"/>
      <c r="L17" s="153">
        <v>35</v>
      </c>
      <c r="M17" s="218"/>
      <c r="N17" s="219"/>
      <c r="O17" s="201"/>
      <c r="P17" s="202"/>
      <c r="Q17" s="180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37.5" customHeight="1">
      <c r="A18" s="220" t="s">
        <v>271</v>
      </c>
      <c r="B18" s="221" t="s">
        <v>272</v>
      </c>
      <c r="C18" s="222"/>
      <c r="D18" s="190" t="s">
        <v>257</v>
      </c>
      <c r="E18" s="223"/>
      <c r="F18" s="224"/>
      <c r="G18" s="225"/>
      <c r="H18" s="226"/>
      <c r="I18" s="188"/>
      <c r="J18" s="185"/>
      <c r="K18" s="227"/>
      <c r="L18" s="187"/>
      <c r="M18" s="191">
        <v>22.47</v>
      </c>
      <c r="N18" s="228">
        <v>0.05</v>
      </c>
      <c r="O18" s="215">
        <v>1.07</v>
      </c>
      <c r="P18" s="166"/>
      <c r="Q18" s="229">
        <v>4</v>
      </c>
      <c r="R18" s="217" t="s">
        <v>58</v>
      </c>
      <c r="S18" s="131"/>
      <c r="T18" s="131"/>
      <c r="U18" s="131"/>
      <c r="V18" s="131"/>
      <c r="W18" s="131"/>
      <c r="X18" s="131"/>
      <c r="Y18" s="131"/>
      <c r="Z18" s="131"/>
    </row>
    <row r="19" spans="1:26" ht="26.25" customHeight="1">
      <c r="A19" s="143" t="s">
        <v>273</v>
      </c>
      <c r="B19" s="172"/>
      <c r="C19" s="145">
        <v>23.15</v>
      </c>
      <c r="D19" s="146"/>
      <c r="E19" s="197">
        <f>(C19+G19)/2</f>
        <v>27.004999999999999</v>
      </c>
      <c r="F19" s="198">
        <v>28.27</v>
      </c>
      <c r="G19" s="149">
        <v>30.86</v>
      </c>
      <c r="H19" s="150"/>
      <c r="I19" s="210">
        <v>38.200000000000003</v>
      </c>
      <c r="J19" s="152">
        <f>I19</f>
        <v>38.200000000000003</v>
      </c>
      <c r="K19" s="153"/>
      <c r="L19" s="153">
        <v>46.25</v>
      </c>
      <c r="M19" s="218"/>
      <c r="N19" s="219"/>
      <c r="O19" s="201"/>
      <c r="P19" s="202"/>
      <c r="Q19" s="180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ht="43.5" customHeight="1">
      <c r="A20" s="220" t="s">
        <v>274</v>
      </c>
      <c r="B20" s="230" t="s">
        <v>275</v>
      </c>
      <c r="C20" s="231"/>
      <c r="D20" s="232"/>
      <c r="E20" s="233"/>
      <c r="F20" s="234"/>
      <c r="G20" s="232" t="s">
        <v>257</v>
      </c>
      <c r="H20" s="233"/>
      <c r="I20" s="235"/>
      <c r="J20" s="234"/>
      <c r="K20" s="232"/>
      <c r="L20" s="233"/>
      <c r="M20" s="231">
        <v>31.38</v>
      </c>
      <c r="N20" s="228">
        <v>3.5000000000000003E-2</v>
      </c>
      <c r="O20" s="215">
        <v>1.06</v>
      </c>
      <c r="P20" s="166"/>
      <c r="Q20" s="236">
        <v>6</v>
      </c>
      <c r="R20" s="217" t="s">
        <v>58</v>
      </c>
      <c r="S20" s="131"/>
      <c r="T20" s="131"/>
      <c r="U20" s="131"/>
      <c r="V20" s="131"/>
      <c r="W20" s="131"/>
      <c r="X20" s="131"/>
      <c r="Y20" s="131"/>
      <c r="Z20" s="131"/>
    </row>
    <row r="21" spans="1:26" ht="32.25" customHeight="1">
      <c r="A21" s="220" t="s">
        <v>156</v>
      </c>
      <c r="B21" s="237">
        <v>37.85</v>
      </c>
      <c r="C21" s="231"/>
      <c r="D21" s="232"/>
      <c r="E21" s="233"/>
      <c r="F21" s="234"/>
      <c r="G21" s="238"/>
      <c r="H21" s="233" t="s">
        <v>257</v>
      </c>
      <c r="I21" s="235"/>
      <c r="J21" s="234"/>
      <c r="K21" s="232"/>
      <c r="L21" s="233"/>
      <c r="M21" s="231">
        <v>37.85</v>
      </c>
      <c r="N21" s="228">
        <v>0</v>
      </c>
      <c r="O21" s="209">
        <v>0</v>
      </c>
      <c r="P21" s="164"/>
      <c r="Q21" s="236">
        <v>1</v>
      </c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42" customHeight="1">
      <c r="A22" s="239" t="s">
        <v>276</v>
      </c>
      <c r="B22" s="240" t="s">
        <v>277</v>
      </c>
      <c r="C22" s="241"/>
      <c r="D22" s="242"/>
      <c r="E22" s="243"/>
      <c r="F22" s="244"/>
      <c r="G22" s="245"/>
      <c r="H22" s="246" t="s">
        <v>257</v>
      </c>
      <c r="I22" s="247"/>
      <c r="J22" s="248"/>
      <c r="K22" s="242"/>
      <c r="L22" s="246"/>
      <c r="M22" s="249">
        <v>38.619999999999997</v>
      </c>
      <c r="N22" s="250">
        <v>3.5000000000000003E-2</v>
      </c>
      <c r="O22" s="251">
        <v>1.31</v>
      </c>
      <c r="P22" s="252"/>
      <c r="Q22" s="253">
        <v>10</v>
      </c>
      <c r="R22" s="217" t="s">
        <v>58</v>
      </c>
      <c r="S22" s="131"/>
      <c r="T22" s="131"/>
      <c r="U22" s="131"/>
      <c r="V22" s="131"/>
      <c r="W22" s="131"/>
      <c r="X22" s="131"/>
      <c r="Y22" s="131"/>
      <c r="Z22" s="131"/>
    </row>
    <row r="23" spans="1:26" ht="36" customHeight="1">
      <c r="A23" s="254" t="s">
        <v>278</v>
      </c>
      <c r="B23" s="255"/>
      <c r="C23" s="256">
        <v>23.5</v>
      </c>
      <c r="D23" s="257"/>
      <c r="E23" s="258">
        <v>27.5</v>
      </c>
      <c r="F23" s="259">
        <v>20.09</v>
      </c>
      <c r="G23" s="260">
        <v>30.84</v>
      </c>
      <c r="H23" s="261"/>
      <c r="I23" s="262">
        <v>33.700000000000003</v>
      </c>
      <c r="J23" s="263">
        <v>33.700000000000003</v>
      </c>
      <c r="K23" s="264"/>
      <c r="L23" s="265">
        <v>40.79</v>
      </c>
      <c r="M23" s="266"/>
      <c r="N23" s="267"/>
      <c r="O23" s="268"/>
      <c r="P23" s="269"/>
      <c r="Q23" s="270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ht="36" customHeight="1">
      <c r="A24" s="239" t="s">
        <v>279</v>
      </c>
      <c r="B24" s="240" t="s">
        <v>280</v>
      </c>
      <c r="C24" s="241"/>
      <c r="D24" s="242"/>
      <c r="E24" s="243"/>
      <c r="F24" s="244"/>
      <c r="G24" s="245"/>
      <c r="H24" s="246"/>
      <c r="I24" s="247"/>
      <c r="J24" s="248"/>
      <c r="K24" s="242" t="s">
        <v>257</v>
      </c>
      <c r="L24" s="246"/>
      <c r="M24" s="249"/>
      <c r="N24" s="250"/>
      <c r="O24" s="251"/>
      <c r="P24" s="252"/>
      <c r="Q24" s="253">
        <v>4</v>
      </c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42" customHeight="1">
      <c r="A25" s="239" t="s">
        <v>66</v>
      </c>
      <c r="B25" s="240" t="s">
        <v>280</v>
      </c>
      <c r="C25" s="241"/>
      <c r="D25" s="242"/>
      <c r="E25" s="243"/>
      <c r="F25" s="244"/>
      <c r="G25" s="245"/>
      <c r="H25" s="246"/>
      <c r="I25" s="247"/>
      <c r="J25" s="248"/>
      <c r="K25" s="242" t="s">
        <v>257</v>
      </c>
      <c r="L25" s="246"/>
      <c r="M25" s="249"/>
      <c r="N25" s="250"/>
      <c r="O25" s="251"/>
      <c r="P25" s="252"/>
      <c r="Q25" s="253">
        <v>2</v>
      </c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ht="36" customHeight="1">
      <c r="A26" s="239" t="s">
        <v>281</v>
      </c>
      <c r="B26" s="240" t="s">
        <v>280</v>
      </c>
      <c r="C26" s="241"/>
      <c r="D26" s="242"/>
      <c r="E26" s="243"/>
      <c r="F26" s="244"/>
      <c r="G26" s="245"/>
      <c r="H26" s="246"/>
      <c r="I26" s="247"/>
      <c r="J26" s="248"/>
      <c r="K26" s="242" t="s">
        <v>257</v>
      </c>
      <c r="L26" s="246"/>
      <c r="M26" s="249"/>
      <c r="N26" s="250"/>
      <c r="O26" s="251"/>
      <c r="P26" s="252"/>
      <c r="Q26" s="253">
        <v>4</v>
      </c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ht="42" customHeight="1">
      <c r="A27" s="271" t="s">
        <v>282</v>
      </c>
      <c r="B27" s="240" t="s">
        <v>283</v>
      </c>
      <c r="C27" s="241"/>
      <c r="D27" s="242"/>
      <c r="E27" s="243"/>
      <c r="F27" s="244"/>
      <c r="G27" s="242" t="s">
        <v>257</v>
      </c>
      <c r="H27" s="272"/>
      <c r="I27" s="247"/>
      <c r="J27" s="248"/>
      <c r="K27" s="242"/>
      <c r="L27" s="246"/>
      <c r="M27" s="249">
        <v>29.33</v>
      </c>
      <c r="N27" s="250">
        <v>3.5000000000000003E-2</v>
      </c>
      <c r="O27" s="251">
        <v>1</v>
      </c>
      <c r="P27" s="252"/>
      <c r="Q27" s="253">
        <v>2</v>
      </c>
      <c r="R27" s="217"/>
      <c r="S27" s="131"/>
      <c r="T27" s="131"/>
      <c r="U27" s="131"/>
      <c r="V27" s="131"/>
      <c r="W27" s="131"/>
      <c r="X27" s="131"/>
      <c r="Y27" s="131"/>
      <c r="Z27" s="131"/>
    </row>
    <row r="28" spans="1:26" ht="15.75" customHeight="1">
      <c r="A28" s="131"/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5"/>
      <c r="N28" s="275"/>
      <c r="O28" s="276"/>
      <c r="P28" s="276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ht="15.75" customHeight="1">
      <c r="A29" s="131"/>
      <c r="B29" s="273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5"/>
      <c r="N29" s="275"/>
      <c r="O29" s="276"/>
      <c r="P29" s="276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ht="15.75" customHeight="1">
      <c r="A30" s="131"/>
      <c r="B30" s="273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5"/>
      <c r="N30" s="275"/>
      <c r="O30" s="277"/>
      <c r="P30" s="277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ht="15.75" customHeight="1">
      <c r="A31" s="131"/>
      <c r="B31" s="273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5"/>
      <c r="N31" s="275"/>
      <c r="O31" s="277"/>
      <c r="P31" s="277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ht="15.75" customHeight="1">
      <c r="A32" s="131"/>
      <c r="B32" s="273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5"/>
      <c r="N32" s="275"/>
      <c r="O32" s="277"/>
      <c r="P32" s="277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ht="15.75" customHeight="1">
      <c r="A33" s="131"/>
      <c r="B33" s="273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5"/>
      <c r="N33" s="275"/>
      <c r="O33" s="277"/>
      <c r="P33" s="277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ht="15.75" customHeight="1">
      <c r="A34" s="131"/>
      <c r="B34" s="273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5"/>
      <c r="N34" s="275"/>
      <c r="O34" s="277"/>
      <c r="P34" s="277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ht="15.75" customHeight="1">
      <c r="A35" s="131"/>
      <c r="B35" s="273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275"/>
      <c r="N35" s="275"/>
      <c r="O35" s="277"/>
      <c r="P35" s="277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ht="15.75" customHeight="1">
      <c r="A36" s="131"/>
      <c r="B36" s="273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275"/>
      <c r="N36" s="275"/>
      <c r="O36" s="277"/>
      <c r="P36" s="277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ht="15.75" customHeight="1">
      <c r="A37" s="131"/>
      <c r="B37" s="273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275"/>
      <c r="N37" s="275"/>
      <c r="O37" s="277"/>
      <c r="P37" s="277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15.75" customHeight="1">
      <c r="A38" s="131"/>
      <c r="B38" s="273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275"/>
      <c r="N38" s="275"/>
      <c r="O38" s="277"/>
      <c r="P38" s="277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15.75" customHeight="1">
      <c r="A39" s="131"/>
      <c r="B39" s="273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275"/>
      <c r="N39" s="275"/>
      <c r="O39" s="277"/>
      <c r="P39" s="277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15.75" customHeight="1">
      <c r="A40" s="131"/>
      <c r="B40" s="273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275"/>
      <c r="N40" s="275"/>
      <c r="O40" s="277"/>
      <c r="P40" s="277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15.75" customHeight="1">
      <c r="A41" s="131"/>
      <c r="B41" s="273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275"/>
      <c r="N41" s="275"/>
      <c r="O41" s="277"/>
      <c r="P41" s="277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5.75" customHeight="1">
      <c r="A42" s="131"/>
      <c r="B42" s="273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275"/>
      <c r="N42" s="275"/>
      <c r="O42" s="277"/>
      <c r="P42" s="277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ht="15.75" customHeight="1">
      <c r="A43" s="131"/>
      <c r="B43" s="273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275"/>
      <c r="N43" s="275"/>
      <c r="O43" s="277"/>
      <c r="P43" s="277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ht="15.75" customHeight="1">
      <c r="A44" s="131"/>
      <c r="B44" s="273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275"/>
      <c r="N44" s="275"/>
      <c r="O44" s="277"/>
      <c r="P44" s="277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ht="15.75" customHeight="1">
      <c r="A45" s="131"/>
      <c r="B45" s="273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275"/>
      <c r="N45" s="275"/>
      <c r="O45" s="277"/>
      <c r="P45" s="277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ht="15.75" customHeight="1">
      <c r="A46" s="131"/>
      <c r="B46" s="273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275"/>
      <c r="N46" s="275"/>
      <c r="O46" s="277"/>
      <c r="P46" s="277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ht="15.75" customHeight="1">
      <c r="A47" s="131"/>
      <c r="B47" s="273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275"/>
      <c r="N47" s="275"/>
      <c r="O47" s="277"/>
      <c r="P47" s="277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15.75" customHeight="1">
      <c r="A48" s="131"/>
      <c r="B48" s="273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275"/>
      <c r="N48" s="275"/>
      <c r="O48" s="277"/>
      <c r="P48" s="277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ht="15.75" customHeight="1">
      <c r="A49" s="131"/>
      <c r="B49" s="273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275"/>
      <c r="N49" s="275"/>
      <c r="O49" s="277"/>
      <c r="P49" s="277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ht="15.75" customHeight="1">
      <c r="A50" s="131"/>
      <c r="B50" s="273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275"/>
      <c r="N50" s="275"/>
      <c r="O50" s="277"/>
      <c r="P50" s="277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15.75" customHeight="1">
      <c r="A51" s="131"/>
      <c r="B51" s="273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275"/>
      <c r="N51" s="275"/>
      <c r="O51" s="277"/>
      <c r="P51" s="277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15.75" customHeight="1">
      <c r="A52" s="131"/>
      <c r="B52" s="273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275"/>
      <c r="N52" s="275"/>
      <c r="O52" s="277"/>
      <c r="P52" s="277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15.75" customHeight="1">
      <c r="A53" s="131"/>
      <c r="B53" s="273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275"/>
      <c r="N53" s="275"/>
      <c r="O53" s="277"/>
      <c r="P53" s="277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ht="15.75" customHeight="1">
      <c r="A54" s="131"/>
      <c r="B54" s="273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275"/>
      <c r="N54" s="275"/>
      <c r="O54" s="277"/>
      <c r="P54" s="277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ht="15.75" customHeight="1">
      <c r="A55" s="131"/>
      <c r="B55" s="273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275"/>
      <c r="N55" s="275"/>
      <c r="O55" s="277"/>
      <c r="P55" s="277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ht="15.75" customHeight="1">
      <c r="A56" s="131"/>
      <c r="B56" s="273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275"/>
      <c r="N56" s="275"/>
      <c r="O56" s="277"/>
      <c r="P56" s="277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ht="15.75" customHeight="1">
      <c r="A57" s="131"/>
      <c r="B57" s="273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275"/>
      <c r="N57" s="275"/>
      <c r="O57" s="277"/>
      <c r="P57" s="277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ht="15.75" customHeight="1">
      <c r="A58" s="131"/>
      <c r="B58" s="273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275"/>
      <c r="N58" s="275"/>
      <c r="O58" s="277"/>
      <c r="P58" s="277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ht="15.75" customHeight="1">
      <c r="A59" s="131"/>
      <c r="B59" s="273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275"/>
      <c r="N59" s="275"/>
      <c r="O59" s="277"/>
      <c r="P59" s="277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15.75" customHeight="1">
      <c r="A60" s="131"/>
      <c r="B60" s="273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275"/>
      <c r="N60" s="275"/>
      <c r="O60" s="277"/>
      <c r="P60" s="277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ht="15.75" customHeight="1">
      <c r="A61" s="131"/>
      <c r="B61" s="273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275"/>
      <c r="N61" s="275"/>
      <c r="O61" s="277"/>
      <c r="P61" s="277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ht="15.75" customHeight="1">
      <c r="A62" s="131"/>
      <c r="B62" s="273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275"/>
      <c r="N62" s="275"/>
      <c r="O62" s="277"/>
      <c r="P62" s="277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ht="15.75" customHeight="1">
      <c r="A63" s="131"/>
      <c r="B63" s="273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275"/>
      <c r="N63" s="275"/>
      <c r="O63" s="277"/>
      <c r="P63" s="277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ht="15.75" customHeight="1">
      <c r="A64" s="131"/>
      <c r="B64" s="273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275"/>
      <c r="N64" s="275"/>
      <c r="O64" s="277"/>
      <c r="P64" s="277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ht="15.75" customHeight="1">
      <c r="A65" s="131"/>
      <c r="B65" s="273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275"/>
      <c r="N65" s="275"/>
      <c r="O65" s="277"/>
      <c r="P65" s="277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15.75" customHeight="1">
      <c r="A66" s="131"/>
      <c r="B66" s="273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275"/>
      <c r="N66" s="275"/>
      <c r="O66" s="277"/>
      <c r="P66" s="277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ht="15.75" customHeight="1">
      <c r="A67" s="131"/>
      <c r="B67" s="273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275"/>
      <c r="N67" s="275"/>
      <c r="O67" s="277"/>
      <c r="P67" s="277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ht="15.75" customHeight="1">
      <c r="A68" s="131"/>
      <c r="B68" s="273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275"/>
      <c r="N68" s="275"/>
      <c r="O68" s="277"/>
      <c r="P68" s="277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ht="15.75" customHeight="1">
      <c r="A69" s="131"/>
      <c r="B69" s="273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275"/>
      <c r="N69" s="275"/>
      <c r="O69" s="277"/>
      <c r="P69" s="277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ht="15.75" customHeight="1">
      <c r="A70" s="131"/>
      <c r="B70" s="273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275"/>
      <c r="N70" s="275"/>
      <c r="O70" s="277"/>
      <c r="P70" s="277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ht="15.75" customHeight="1">
      <c r="A71" s="131"/>
      <c r="B71" s="273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275"/>
      <c r="N71" s="275"/>
      <c r="O71" s="277"/>
      <c r="P71" s="277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ht="15.75" customHeight="1">
      <c r="A72" s="131"/>
      <c r="B72" s="277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275"/>
      <c r="N72" s="275"/>
      <c r="O72" s="277"/>
      <c r="P72" s="277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ht="15.75" customHeight="1">
      <c r="A73" s="131"/>
      <c r="B73" s="277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275"/>
      <c r="N73" s="275"/>
      <c r="O73" s="277"/>
      <c r="P73" s="277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ht="15.75" customHeight="1">
      <c r="A74" s="131"/>
      <c r="B74" s="277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275"/>
      <c r="N74" s="275"/>
      <c r="O74" s="277"/>
      <c r="P74" s="277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ht="15.75" customHeight="1">
      <c r="A75" s="131"/>
      <c r="B75" s="277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275"/>
      <c r="N75" s="275"/>
      <c r="O75" s="277"/>
      <c r="P75" s="277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ht="15.75" customHeight="1">
      <c r="A76" s="131"/>
      <c r="B76" s="277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275"/>
      <c r="N76" s="275"/>
      <c r="O76" s="277"/>
      <c r="P76" s="277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ht="15.75" customHeight="1">
      <c r="A77" s="131"/>
      <c r="B77" s="277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275"/>
      <c r="N77" s="275"/>
      <c r="O77" s="277"/>
      <c r="P77" s="277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ht="15.75" customHeight="1">
      <c r="A78" s="131"/>
      <c r="B78" s="277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275"/>
      <c r="N78" s="275"/>
      <c r="O78" s="277"/>
      <c r="P78" s="277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15.75" customHeight="1">
      <c r="A79" s="131"/>
      <c r="B79" s="277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275"/>
      <c r="N79" s="275"/>
      <c r="O79" s="277"/>
      <c r="P79" s="277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15.75" customHeight="1">
      <c r="A80" s="131"/>
      <c r="B80" s="277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275"/>
      <c r="N80" s="275"/>
      <c r="O80" s="277"/>
      <c r="P80" s="277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15.75" customHeight="1">
      <c r="A81" s="131"/>
      <c r="B81" s="277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275"/>
      <c r="N81" s="275"/>
      <c r="O81" s="277"/>
      <c r="P81" s="277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15.75" customHeight="1">
      <c r="A82" s="131"/>
      <c r="B82" s="277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275"/>
      <c r="N82" s="275"/>
      <c r="O82" s="277"/>
      <c r="P82" s="277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15.75" customHeight="1">
      <c r="A83" s="131"/>
      <c r="B83" s="277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275"/>
      <c r="N83" s="275"/>
      <c r="O83" s="277"/>
      <c r="P83" s="277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ht="15.75" customHeight="1">
      <c r="A84" s="131"/>
      <c r="B84" s="277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275"/>
      <c r="N84" s="275"/>
      <c r="O84" s="277"/>
      <c r="P84" s="277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15.75" customHeight="1">
      <c r="A85" s="131"/>
      <c r="B85" s="277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275"/>
      <c r="N85" s="275"/>
      <c r="O85" s="277"/>
      <c r="P85" s="277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ht="15.75" customHeight="1">
      <c r="A86" s="131"/>
      <c r="B86" s="277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275"/>
      <c r="N86" s="275"/>
      <c r="O86" s="277"/>
      <c r="P86" s="277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ht="15.75" customHeight="1">
      <c r="A87" s="131"/>
      <c r="B87" s="277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275"/>
      <c r="N87" s="275"/>
      <c r="O87" s="277"/>
      <c r="P87" s="277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15.75" customHeight="1">
      <c r="A88" s="131"/>
      <c r="B88" s="277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275"/>
      <c r="N88" s="275"/>
      <c r="O88" s="277"/>
      <c r="P88" s="277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15.75" customHeight="1">
      <c r="A89" s="131"/>
      <c r="B89" s="277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275"/>
      <c r="N89" s="275"/>
      <c r="O89" s="277"/>
      <c r="P89" s="277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ht="15.75" customHeight="1">
      <c r="A90" s="131"/>
      <c r="B90" s="277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275"/>
      <c r="N90" s="275"/>
      <c r="O90" s="277"/>
      <c r="P90" s="277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ht="15.75" customHeight="1">
      <c r="A91" s="131"/>
      <c r="B91" s="277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275"/>
      <c r="N91" s="275"/>
      <c r="O91" s="277"/>
      <c r="P91" s="277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ht="15.75" customHeight="1">
      <c r="A92" s="131"/>
      <c r="B92" s="277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275"/>
      <c r="N92" s="275"/>
      <c r="O92" s="277"/>
      <c r="P92" s="277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15.75" customHeight="1">
      <c r="A93" s="131"/>
      <c r="B93" s="277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275"/>
      <c r="N93" s="275"/>
      <c r="O93" s="277"/>
      <c r="P93" s="277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15.75" customHeight="1">
      <c r="A94" s="131"/>
      <c r="B94" s="277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275"/>
      <c r="N94" s="275"/>
      <c r="O94" s="277"/>
      <c r="P94" s="277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ht="15.75" customHeight="1">
      <c r="A95" s="131"/>
      <c r="B95" s="277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275"/>
      <c r="N95" s="275"/>
      <c r="O95" s="277"/>
      <c r="P95" s="277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ht="15.75" customHeight="1">
      <c r="A96" s="131"/>
      <c r="B96" s="277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275"/>
      <c r="N96" s="275"/>
      <c r="O96" s="277"/>
      <c r="P96" s="277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ht="15.75" customHeight="1">
      <c r="A97" s="131"/>
      <c r="B97" s="277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275"/>
      <c r="N97" s="275"/>
      <c r="O97" s="277"/>
      <c r="P97" s="277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ht="15.75" customHeight="1">
      <c r="A98" s="131"/>
      <c r="B98" s="277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275"/>
      <c r="N98" s="275"/>
      <c r="O98" s="277"/>
      <c r="P98" s="277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ht="15.75" customHeight="1">
      <c r="A99" s="131"/>
      <c r="B99" s="277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275"/>
      <c r="N99" s="275"/>
      <c r="O99" s="277"/>
      <c r="P99" s="277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ht="15.75" customHeight="1">
      <c r="A100" s="131"/>
      <c r="B100" s="277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275"/>
      <c r="N100" s="275"/>
      <c r="O100" s="277"/>
      <c r="P100" s="277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ht="15.75" customHeight="1">
      <c r="A101" s="131"/>
      <c r="B101" s="277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275"/>
      <c r="N101" s="275"/>
      <c r="O101" s="277"/>
      <c r="P101" s="277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ht="15.75" customHeight="1">
      <c r="A102" s="131"/>
      <c r="B102" s="277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275"/>
      <c r="N102" s="275"/>
      <c r="O102" s="277"/>
      <c r="P102" s="277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ht="15.75" customHeight="1">
      <c r="A103" s="131"/>
      <c r="B103" s="277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275"/>
      <c r="N103" s="275"/>
      <c r="O103" s="277"/>
      <c r="P103" s="277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ht="15.75" customHeight="1">
      <c r="A104" s="131"/>
      <c r="B104" s="277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275"/>
      <c r="N104" s="275"/>
      <c r="O104" s="277"/>
      <c r="P104" s="277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ht="15.75" customHeight="1">
      <c r="A105" s="131"/>
      <c r="B105" s="277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275"/>
      <c r="N105" s="275"/>
      <c r="O105" s="277"/>
      <c r="P105" s="277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ht="15.75" customHeight="1">
      <c r="A106" s="131"/>
      <c r="B106" s="277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275"/>
      <c r="N106" s="275"/>
      <c r="O106" s="277"/>
      <c r="P106" s="277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ht="15.75" customHeight="1">
      <c r="A107" s="131"/>
      <c r="B107" s="277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275"/>
      <c r="N107" s="275"/>
      <c r="O107" s="277"/>
      <c r="P107" s="277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ht="15.75" customHeight="1">
      <c r="A108" s="131"/>
      <c r="B108" s="277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275"/>
      <c r="N108" s="275"/>
      <c r="O108" s="277"/>
      <c r="P108" s="277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ht="15.75" customHeight="1">
      <c r="A109" s="131"/>
      <c r="B109" s="277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275"/>
      <c r="N109" s="275"/>
      <c r="O109" s="277"/>
      <c r="P109" s="277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15.75" customHeight="1">
      <c r="A110" s="131"/>
      <c r="B110" s="277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275"/>
      <c r="N110" s="275"/>
      <c r="O110" s="277"/>
      <c r="P110" s="277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ht="15.75" customHeight="1">
      <c r="A111" s="131"/>
      <c r="B111" s="277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275"/>
      <c r="N111" s="275"/>
      <c r="O111" s="277"/>
      <c r="P111" s="277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ht="15.75" customHeight="1">
      <c r="A112" s="131"/>
      <c r="B112" s="277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275"/>
      <c r="N112" s="275"/>
      <c r="O112" s="277"/>
      <c r="P112" s="277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ht="15.75" customHeight="1">
      <c r="A113" s="131"/>
      <c r="B113" s="277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275"/>
      <c r="N113" s="275"/>
      <c r="O113" s="277"/>
      <c r="P113" s="277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ht="15.75" customHeight="1">
      <c r="A114" s="131"/>
      <c r="B114" s="277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275"/>
      <c r="N114" s="275"/>
      <c r="O114" s="277"/>
      <c r="P114" s="277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ht="15.75" customHeight="1">
      <c r="A115" s="131"/>
      <c r="B115" s="277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275"/>
      <c r="N115" s="275"/>
      <c r="O115" s="277"/>
      <c r="P115" s="277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ht="15.75" customHeight="1">
      <c r="A116" s="131"/>
      <c r="B116" s="277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275"/>
      <c r="N116" s="275"/>
      <c r="O116" s="277"/>
      <c r="P116" s="277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ht="15.75" customHeight="1">
      <c r="A117" s="131"/>
      <c r="B117" s="277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275"/>
      <c r="N117" s="275"/>
      <c r="O117" s="277"/>
      <c r="P117" s="277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ht="15.75" customHeight="1">
      <c r="A118" s="131"/>
      <c r="B118" s="277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275"/>
      <c r="N118" s="275"/>
      <c r="O118" s="277"/>
      <c r="P118" s="277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ht="15.75" customHeight="1">
      <c r="A119" s="131"/>
      <c r="B119" s="277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275"/>
      <c r="N119" s="275"/>
      <c r="O119" s="277"/>
      <c r="P119" s="277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ht="15.75" customHeight="1">
      <c r="A120" s="131"/>
      <c r="B120" s="277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275"/>
      <c r="N120" s="275"/>
      <c r="O120" s="277"/>
      <c r="P120" s="277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ht="15.75" customHeight="1">
      <c r="A121" s="131"/>
      <c r="B121" s="277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275"/>
      <c r="N121" s="275"/>
      <c r="O121" s="277"/>
      <c r="P121" s="277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ht="15.75" customHeight="1">
      <c r="A122" s="131"/>
      <c r="B122" s="277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275"/>
      <c r="N122" s="275"/>
      <c r="O122" s="277"/>
      <c r="P122" s="277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ht="15.75" customHeight="1">
      <c r="A123" s="131"/>
      <c r="B123" s="277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275"/>
      <c r="N123" s="275"/>
      <c r="O123" s="277"/>
      <c r="P123" s="277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15.75" customHeight="1">
      <c r="A124" s="131"/>
      <c r="B124" s="277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275"/>
      <c r="N124" s="275"/>
      <c r="O124" s="277"/>
      <c r="P124" s="277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15.75" customHeight="1">
      <c r="A125" s="131"/>
      <c r="B125" s="277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275"/>
      <c r="N125" s="275"/>
      <c r="O125" s="277"/>
      <c r="P125" s="277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ht="15.75" customHeight="1">
      <c r="A126" s="131"/>
      <c r="B126" s="277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275"/>
      <c r="N126" s="275"/>
      <c r="O126" s="277"/>
      <c r="P126" s="277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ht="15.75" customHeight="1">
      <c r="A127" s="131"/>
      <c r="B127" s="277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275"/>
      <c r="N127" s="275"/>
      <c r="O127" s="277"/>
      <c r="P127" s="277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ht="15.75" customHeight="1">
      <c r="A128" s="131"/>
      <c r="B128" s="277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275"/>
      <c r="N128" s="275"/>
      <c r="O128" s="277"/>
      <c r="P128" s="277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ht="15.75" customHeight="1">
      <c r="A129" s="131"/>
      <c r="B129" s="277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275"/>
      <c r="N129" s="275"/>
      <c r="O129" s="277"/>
      <c r="P129" s="277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ht="15.75" customHeight="1">
      <c r="A130" s="131"/>
      <c r="B130" s="277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275"/>
      <c r="N130" s="275"/>
      <c r="O130" s="277"/>
      <c r="P130" s="277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ht="15.75" customHeight="1">
      <c r="A131" s="131"/>
      <c r="B131" s="277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275"/>
      <c r="N131" s="275"/>
      <c r="O131" s="277"/>
      <c r="P131" s="277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15.75" customHeight="1">
      <c r="A132" s="131"/>
      <c r="B132" s="277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275"/>
      <c r="N132" s="275"/>
      <c r="O132" s="277"/>
      <c r="P132" s="277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ht="15.75" customHeight="1">
      <c r="A133" s="131"/>
      <c r="B133" s="277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275"/>
      <c r="N133" s="275"/>
      <c r="O133" s="277"/>
      <c r="P133" s="277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ht="15.75" customHeight="1">
      <c r="A134" s="131"/>
      <c r="B134" s="277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275"/>
      <c r="N134" s="275"/>
      <c r="O134" s="277"/>
      <c r="P134" s="277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ht="15.75" customHeight="1">
      <c r="A135" s="131"/>
      <c r="B135" s="277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275"/>
      <c r="N135" s="275"/>
      <c r="O135" s="277"/>
      <c r="P135" s="277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ht="15.75" customHeight="1">
      <c r="A136" s="131"/>
      <c r="B136" s="277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275"/>
      <c r="N136" s="275"/>
      <c r="O136" s="277"/>
      <c r="P136" s="277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15.75" customHeight="1">
      <c r="A137" s="131"/>
      <c r="B137" s="277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275"/>
      <c r="N137" s="275"/>
      <c r="O137" s="277"/>
      <c r="P137" s="277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ht="15.75" customHeight="1">
      <c r="A138" s="131"/>
      <c r="B138" s="277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275"/>
      <c r="N138" s="275"/>
      <c r="O138" s="277"/>
      <c r="P138" s="277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ht="15.75" customHeight="1">
      <c r="A139" s="131"/>
      <c r="B139" s="277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275"/>
      <c r="N139" s="275"/>
      <c r="O139" s="277"/>
      <c r="P139" s="277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ht="15.75" customHeight="1">
      <c r="A140" s="131"/>
      <c r="B140" s="277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275"/>
      <c r="N140" s="275"/>
      <c r="O140" s="277"/>
      <c r="P140" s="277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ht="15.75" customHeight="1">
      <c r="A141" s="131"/>
      <c r="B141" s="277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275"/>
      <c r="N141" s="275"/>
      <c r="O141" s="277"/>
      <c r="P141" s="277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ht="15.75" customHeight="1">
      <c r="A142" s="131"/>
      <c r="B142" s="277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275"/>
      <c r="N142" s="275"/>
      <c r="O142" s="277"/>
      <c r="P142" s="277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ht="15.75" customHeight="1">
      <c r="A143" s="131"/>
      <c r="B143" s="277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275"/>
      <c r="N143" s="275"/>
      <c r="O143" s="277"/>
      <c r="P143" s="277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ht="15.75" customHeight="1">
      <c r="A144" s="131"/>
      <c r="B144" s="277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275"/>
      <c r="N144" s="275"/>
      <c r="O144" s="277"/>
      <c r="P144" s="277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ht="15.75" customHeight="1">
      <c r="A145" s="131"/>
      <c r="B145" s="277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275"/>
      <c r="N145" s="275"/>
      <c r="O145" s="277"/>
      <c r="P145" s="277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ht="15.75" customHeight="1">
      <c r="A146" s="131"/>
      <c r="B146" s="277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275"/>
      <c r="N146" s="275"/>
      <c r="O146" s="277"/>
      <c r="P146" s="277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ht="15.75" customHeight="1">
      <c r="A147" s="131"/>
      <c r="B147" s="277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275"/>
      <c r="N147" s="275"/>
      <c r="O147" s="277"/>
      <c r="P147" s="277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ht="15.75" customHeight="1">
      <c r="A148" s="131"/>
      <c r="B148" s="277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275"/>
      <c r="N148" s="275"/>
      <c r="O148" s="277"/>
      <c r="P148" s="277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ht="15.75" customHeight="1">
      <c r="A149" s="131"/>
      <c r="B149" s="277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275"/>
      <c r="N149" s="275"/>
      <c r="O149" s="277"/>
      <c r="P149" s="277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ht="15.75" customHeight="1">
      <c r="A150" s="131"/>
      <c r="B150" s="277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275"/>
      <c r="N150" s="275"/>
      <c r="O150" s="277"/>
      <c r="P150" s="277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ht="15.75" customHeight="1">
      <c r="A151" s="131"/>
      <c r="B151" s="277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275"/>
      <c r="N151" s="275"/>
      <c r="O151" s="277"/>
      <c r="P151" s="277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ht="15.75" customHeight="1">
      <c r="A152" s="131"/>
      <c r="B152" s="277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275"/>
      <c r="N152" s="275"/>
      <c r="O152" s="277"/>
      <c r="P152" s="277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ht="15.75" customHeight="1">
      <c r="A153" s="131"/>
      <c r="B153" s="277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275"/>
      <c r="N153" s="275"/>
      <c r="O153" s="277"/>
      <c r="P153" s="277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ht="15.75" customHeight="1">
      <c r="A154" s="131"/>
      <c r="B154" s="277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275"/>
      <c r="N154" s="275"/>
      <c r="O154" s="277"/>
      <c r="P154" s="277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ht="15.75" customHeight="1">
      <c r="A155" s="131"/>
      <c r="B155" s="277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275"/>
      <c r="N155" s="275"/>
      <c r="O155" s="277"/>
      <c r="P155" s="277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ht="15.75" customHeight="1">
      <c r="A156" s="131"/>
      <c r="B156" s="277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275"/>
      <c r="N156" s="275"/>
      <c r="O156" s="277"/>
      <c r="P156" s="277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ht="15.75" customHeight="1">
      <c r="A157" s="131"/>
      <c r="B157" s="277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275"/>
      <c r="N157" s="275"/>
      <c r="O157" s="277"/>
      <c r="P157" s="277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ht="15.75" customHeight="1">
      <c r="A158" s="131"/>
      <c r="B158" s="277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275"/>
      <c r="N158" s="275"/>
      <c r="O158" s="277"/>
      <c r="P158" s="277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ht="15.75" customHeight="1">
      <c r="A159" s="131"/>
      <c r="B159" s="277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275"/>
      <c r="N159" s="275"/>
      <c r="O159" s="277"/>
      <c r="P159" s="277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ht="15.75" customHeight="1">
      <c r="A160" s="131"/>
      <c r="B160" s="277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275"/>
      <c r="N160" s="275"/>
      <c r="O160" s="277"/>
      <c r="P160" s="277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ht="15.75" customHeight="1">
      <c r="A161" s="131"/>
      <c r="B161" s="277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275"/>
      <c r="N161" s="275"/>
      <c r="O161" s="277"/>
      <c r="P161" s="277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ht="15.75" customHeight="1">
      <c r="A162" s="131"/>
      <c r="B162" s="277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275"/>
      <c r="N162" s="275"/>
      <c r="O162" s="277"/>
      <c r="P162" s="277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ht="15.75" customHeight="1">
      <c r="A163" s="131"/>
      <c r="B163" s="277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275"/>
      <c r="N163" s="275"/>
      <c r="O163" s="277"/>
      <c r="P163" s="277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ht="15.75" customHeight="1">
      <c r="A164" s="131"/>
      <c r="B164" s="277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275"/>
      <c r="N164" s="275"/>
      <c r="O164" s="277"/>
      <c r="P164" s="277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ht="15.75" customHeight="1">
      <c r="A165" s="131"/>
      <c r="B165" s="277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275"/>
      <c r="N165" s="275"/>
      <c r="O165" s="277"/>
      <c r="P165" s="277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ht="15.75" customHeight="1">
      <c r="A166" s="131"/>
      <c r="B166" s="277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275"/>
      <c r="N166" s="275"/>
      <c r="O166" s="277"/>
      <c r="P166" s="277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ht="15.75" customHeight="1">
      <c r="A167" s="131"/>
      <c r="B167" s="277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275"/>
      <c r="N167" s="275"/>
      <c r="O167" s="277"/>
      <c r="P167" s="277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ht="15.75" customHeight="1">
      <c r="A168" s="131"/>
      <c r="B168" s="277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275"/>
      <c r="N168" s="275"/>
      <c r="O168" s="277"/>
      <c r="P168" s="277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ht="15.75" customHeight="1">
      <c r="A169" s="131"/>
      <c r="B169" s="277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275"/>
      <c r="N169" s="275"/>
      <c r="O169" s="277"/>
      <c r="P169" s="277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ht="15.75" customHeight="1">
      <c r="A170" s="131"/>
      <c r="B170" s="277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275"/>
      <c r="N170" s="275"/>
      <c r="O170" s="277"/>
      <c r="P170" s="277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ht="15.75" customHeight="1">
      <c r="A171" s="131"/>
      <c r="B171" s="277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275"/>
      <c r="N171" s="275"/>
      <c r="O171" s="277"/>
      <c r="P171" s="277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ht="15.75" customHeight="1">
      <c r="A172" s="131"/>
      <c r="B172" s="277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275"/>
      <c r="N172" s="275"/>
      <c r="O172" s="277"/>
      <c r="P172" s="277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ht="15.75" customHeight="1">
      <c r="A173" s="131"/>
      <c r="B173" s="277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275"/>
      <c r="N173" s="275"/>
      <c r="O173" s="277"/>
      <c r="P173" s="277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ht="15.75" customHeight="1">
      <c r="A174" s="131"/>
      <c r="B174" s="277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275"/>
      <c r="N174" s="275"/>
      <c r="O174" s="277"/>
      <c r="P174" s="277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ht="15.75" customHeight="1">
      <c r="A175" s="131"/>
      <c r="B175" s="277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275"/>
      <c r="N175" s="275"/>
      <c r="O175" s="277"/>
      <c r="P175" s="277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ht="15.75" customHeight="1">
      <c r="A176" s="131"/>
      <c r="B176" s="277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275"/>
      <c r="N176" s="275"/>
      <c r="O176" s="277"/>
      <c r="P176" s="277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ht="15.75" customHeight="1">
      <c r="A177" s="131"/>
      <c r="B177" s="277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275"/>
      <c r="N177" s="275"/>
      <c r="O177" s="277"/>
      <c r="P177" s="277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ht="15.75" customHeight="1">
      <c r="A178" s="131"/>
      <c r="B178" s="277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275"/>
      <c r="N178" s="275"/>
      <c r="O178" s="277"/>
      <c r="P178" s="277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ht="15.75" customHeight="1">
      <c r="A179" s="131"/>
      <c r="B179" s="277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275"/>
      <c r="N179" s="275"/>
      <c r="O179" s="277"/>
      <c r="P179" s="277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ht="15.75" customHeight="1">
      <c r="A180" s="131"/>
      <c r="B180" s="277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275"/>
      <c r="N180" s="275"/>
      <c r="O180" s="277"/>
      <c r="P180" s="277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ht="15.75" customHeight="1">
      <c r="A181" s="131"/>
      <c r="B181" s="277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275"/>
      <c r="N181" s="275"/>
      <c r="O181" s="277"/>
      <c r="P181" s="277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ht="15.75" customHeight="1">
      <c r="A182" s="131"/>
      <c r="B182" s="277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275"/>
      <c r="N182" s="275"/>
      <c r="O182" s="277"/>
      <c r="P182" s="277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ht="15.75" customHeight="1">
      <c r="A183" s="131"/>
      <c r="B183" s="277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275"/>
      <c r="N183" s="275"/>
      <c r="O183" s="277"/>
      <c r="P183" s="277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ht="15.75" customHeight="1">
      <c r="A184" s="131"/>
      <c r="B184" s="277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275"/>
      <c r="N184" s="275"/>
      <c r="O184" s="277"/>
      <c r="P184" s="277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ht="15.75" customHeight="1">
      <c r="A185" s="131"/>
      <c r="B185" s="277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275"/>
      <c r="N185" s="275"/>
      <c r="O185" s="277"/>
      <c r="P185" s="277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ht="15.75" customHeight="1">
      <c r="A186" s="131"/>
      <c r="B186" s="277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275"/>
      <c r="N186" s="275"/>
      <c r="O186" s="277"/>
      <c r="P186" s="277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ht="15.75" customHeight="1">
      <c r="A187" s="131"/>
      <c r="B187" s="277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275"/>
      <c r="N187" s="275"/>
      <c r="O187" s="277"/>
      <c r="P187" s="277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ht="15.75" customHeight="1">
      <c r="A188" s="131"/>
      <c r="B188" s="277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275"/>
      <c r="N188" s="275"/>
      <c r="O188" s="277"/>
      <c r="P188" s="277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ht="15.75" customHeight="1">
      <c r="A189" s="131"/>
      <c r="B189" s="277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275"/>
      <c r="N189" s="275"/>
      <c r="O189" s="277"/>
      <c r="P189" s="277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ht="15.75" customHeight="1">
      <c r="A190" s="131"/>
      <c r="B190" s="277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275"/>
      <c r="N190" s="275"/>
      <c r="O190" s="277"/>
      <c r="P190" s="277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ht="15.75" customHeight="1">
      <c r="A191" s="131"/>
      <c r="B191" s="277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275"/>
      <c r="N191" s="275"/>
      <c r="O191" s="277"/>
      <c r="P191" s="277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ht="15.75" customHeight="1">
      <c r="A192" s="131"/>
      <c r="B192" s="277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275"/>
      <c r="N192" s="275"/>
      <c r="O192" s="277"/>
      <c r="P192" s="277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ht="15.75" customHeight="1">
      <c r="A193" s="131"/>
      <c r="B193" s="277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275"/>
      <c r="N193" s="275"/>
      <c r="O193" s="277"/>
      <c r="P193" s="277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ht="15.75" customHeight="1">
      <c r="A194" s="131"/>
      <c r="B194" s="277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275"/>
      <c r="N194" s="275"/>
      <c r="O194" s="277"/>
      <c r="P194" s="277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ht="15.75" customHeight="1">
      <c r="A195" s="131"/>
      <c r="B195" s="277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275"/>
      <c r="N195" s="275"/>
      <c r="O195" s="277"/>
      <c r="P195" s="277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ht="15.75" customHeight="1">
      <c r="A196" s="131"/>
      <c r="B196" s="277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275"/>
      <c r="N196" s="275"/>
      <c r="O196" s="277"/>
      <c r="P196" s="277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ht="15.75" customHeight="1">
      <c r="A197" s="131"/>
      <c r="B197" s="277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275"/>
      <c r="N197" s="275"/>
      <c r="O197" s="277"/>
      <c r="P197" s="277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ht="15.75" customHeight="1">
      <c r="A198" s="131"/>
      <c r="B198" s="277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275"/>
      <c r="N198" s="275"/>
      <c r="O198" s="277"/>
      <c r="P198" s="277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ht="15.75" customHeight="1">
      <c r="A199" s="131"/>
      <c r="B199" s="277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275"/>
      <c r="N199" s="275"/>
      <c r="O199" s="277"/>
      <c r="P199" s="277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ht="15.75" customHeight="1">
      <c r="A200" s="131"/>
      <c r="B200" s="277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275"/>
      <c r="N200" s="275"/>
      <c r="O200" s="277"/>
      <c r="P200" s="277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ht="15.75" customHeight="1">
      <c r="A201" s="131"/>
      <c r="B201" s="277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275"/>
      <c r="N201" s="275"/>
      <c r="O201" s="277"/>
      <c r="P201" s="277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ht="15.75" customHeight="1">
      <c r="A202" s="131"/>
      <c r="B202" s="277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275"/>
      <c r="N202" s="275"/>
      <c r="O202" s="277"/>
      <c r="P202" s="277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15.75" customHeight="1">
      <c r="A203" s="131"/>
      <c r="B203" s="277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275"/>
      <c r="N203" s="275"/>
      <c r="O203" s="277"/>
      <c r="P203" s="277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ht="15.75" customHeight="1">
      <c r="A204" s="131"/>
      <c r="B204" s="277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275"/>
      <c r="N204" s="275"/>
      <c r="O204" s="277"/>
      <c r="P204" s="277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ht="15.75" customHeight="1">
      <c r="A205" s="131"/>
      <c r="B205" s="277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275"/>
      <c r="N205" s="275"/>
      <c r="O205" s="277"/>
      <c r="P205" s="277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ht="15.75" customHeight="1">
      <c r="A206" s="131"/>
      <c r="B206" s="277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275"/>
      <c r="N206" s="275"/>
      <c r="O206" s="277"/>
      <c r="P206" s="277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ht="15.75" customHeight="1">
      <c r="A207" s="131"/>
      <c r="B207" s="277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275"/>
      <c r="N207" s="275"/>
      <c r="O207" s="277"/>
      <c r="P207" s="277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ht="15.75" customHeight="1">
      <c r="A208" s="131"/>
      <c r="B208" s="277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275"/>
      <c r="N208" s="275"/>
      <c r="O208" s="277"/>
      <c r="P208" s="277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ht="15.75" customHeight="1">
      <c r="A209" s="131"/>
      <c r="B209" s="277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275"/>
      <c r="N209" s="275"/>
      <c r="O209" s="277"/>
      <c r="P209" s="277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ht="15.75" customHeight="1">
      <c r="A210" s="131"/>
      <c r="B210" s="277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275"/>
      <c r="N210" s="275"/>
      <c r="O210" s="277"/>
      <c r="P210" s="277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ht="15.75" customHeight="1">
      <c r="A211" s="131"/>
      <c r="B211" s="277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275"/>
      <c r="N211" s="275"/>
      <c r="O211" s="277"/>
      <c r="P211" s="277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ht="15.75" customHeight="1">
      <c r="A212" s="131"/>
      <c r="B212" s="277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275"/>
      <c r="N212" s="275"/>
      <c r="O212" s="277"/>
      <c r="P212" s="277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ht="15.75" customHeight="1">
      <c r="A213" s="131"/>
      <c r="B213" s="277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275"/>
      <c r="N213" s="275"/>
      <c r="O213" s="277"/>
      <c r="P213" s="277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ht="15.75" customHeight="1">
      <c r="A214" s="131"/>
      <c r="B214" s="277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275"/>
      <c r="N214" s="275"/>
      <c r="O214" s="277"/>
      <c r="P214" s="277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ht="15.75" customHeight="1">
      <c r="A215" s="131"/>
      <c r="B215" s="277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275"/>
      <c r="N215" s="275"/>
      <c r="O215" s="277"/>
      <c r="P215" s="277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ht="15.75" customHeight="1">
      <c r="A216" s="131"/>
      <c r="B216" s="277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275"/>
      <c r="N216" s="275"/>
      <c r="O216" s="277"/>
      <c r="P216" s="277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ht="15.75" customHeight="1">
      <c r="A217" s="131"/>
      <c r="B217" s="277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275"/>
      <c r="N217" s="275"/>
      <c r="O217" s="277"/>
      <c r="P217" s="277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15.75" customHeight="1">
      <c r="A218" s="131"/>
      <c r="B218" s="277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275"/>
      <c r="N218" s="275"/>
      <c r="O218" s="277"/>
      <c r="P218" s="277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ht="15.75" customHeight="1">
      <c r="A219" s="131"/>
      <c r="B219" s="277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275"/>
      <c r="N219" s="275"/>
      <c r="O219" s="277"/>
      <c r="P219" s="277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ht="15.75" customHeight="1">
      <c r="A220" s="131"/>
      <c r="B220" s="277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275"/>
      <c r="N220" s="275"/>
      <c r="O220" s="277"/>
      <c r="P220" s="277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ht="15.75" customHeight="1">
      <c r="A221" s="131"/>
      <c r="B221" s="277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275"/>
      <c r="N221" s="275"/>
      <c r="O221" s="277"/>
      <c r="P221" s="277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ht="15.75" customHeight="1">
      <c r="A222" s="131"/>
      <c r="B222" s="277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275"/>
      <c r="N222" s="275"/>
      <c r="O222" s="277"/>
      <c r="P222" s="277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ht="15.75" customHeight="1">
      <c r="A223" s="131"/>
      <c r="B223" s="277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275"/>
      <c r="N223" s="275"/>
      <c r="O223" s="277"/>
      <c r="P223" s="277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ht="15.75" customHeight="1">
      <c r="A224" s="131"/>
      <c r="B224" s="277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275"/>
      <c r="N224" s="275"/>
      <c r="O224" s="277"/>
      <c r="P224" s="277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ht="15.75" customHeight="1">
      <c r="A225" s="131"/>
      <c r="B225" s="277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275"/>
      <c r="N225" s="275"/>
      <c r="O225" s="277"/>
      <c r="P225" s="277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ht="15.75" customHeight="1">
      <c r="A226" s="131"/>
      <c r="B226" s="277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275"/>
      <c r="N226" s="275"/>
      <c r="O226" s="277"/>
      <c r="P226" s="277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ht="15.75" customHeight="1">
      <c r="A227" s="131"/>
      <c r="B227" s="277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275"/>
      <c r="N227" s="275"/>
      <c r="O227" s="277"/>
      <c r="P227" s="277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spans="1:26" ht="15.75" customHeight="1">
      <c r="A228" s="131"/>
      <c r="B228" s="277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277"/>
      <c r="N228" s="277"/>
      <c r="O228" s="277"/>
      <c r="P228" s="277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spans="1:26" ht="15.75" customHeight="1">
      <c r="A229" s="131"/>
      <c r="B229" s="277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277"/>
      <c r="N229" s="277"/>
      <c r="O229" s="277"/>
      <c r="P229" s="277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spans="1:26" ht="15.75" customHeight="1">
      <c r="A230" s="131"/>
      <c r="B230" s="277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277"/>
      <c r="N230" s="277"/>
      <c r="O230" s="277"/>
      <c r="P230" s="277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spans="1:26" ht="15.75" customHeight="1">
      <c r="A231" s="131"/>
      <c r="B231" s="277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277"/>
      <c r="N231" s="277"/>
      <c r="O231" s="277"/>
      <c r="P231" s="277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spans="1:26" ht="15.75" customHeight="1">
      <c r="A232" s="131"/>
      <c r="B232" s="277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277"/>
      <c r="N232" s="277"/>
      <c r="O232" s="277"/>
      <c r="P232" s="277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spans="1:26" ht="15.75" customHeight="1">
      <c r="A233" s="131"/>
      <c r="B233" s="277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277"/>
      <c r="N233" s="277"/>
      <c r="O233" s="277"/>
      <c r="P233" s="277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spans="1:26" ht="15.75" customHeight="1">
      <c r="A234" s="131"/>
      <c r="B234" s="277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277"/>
      <c r="N234" s="277"/>
      <c r="O234" s="277"/>
      <c r="P234" s="277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spans="1:26" ht="15.75" customHeight="1">
      <c r="A235" s="131"/>
      <c r="B235" s="277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277"/>
      <c r="N235" s="277"/>
      <c r="O235" s="277"/>
      <c r="P235" s="277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spans="1:26" ht="15.75" customHeight="1">
      <c r="A236" s="131"/>
      <c r="B236" s="277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277"/>
      <c r="N236" s="277"/>
      <c r="O236" s="277"/>
      <c r="P236" s="277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spans="1:26" ht="15.75" customHeight="1">
      <c r="A237" s="131"/>
      <c r="B237" s="277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277"/>
      <c r="N237" s="277"/>
      <c r="O237" s="277"/>
      <c r="P237" s="277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spans="1:26" ht="15.75" customHeight="1">
      <c r="A238" s="131"/>
      <c r="B238" s="277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277"/>
      <c r="N238" s="277"/>
      <c r="O238" s="277"/>
      <c r="P238" s="277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spans="1:26" ht="15.75" customHeight="1">
      <c r="A239" s="131"/>
      <c r="B239" s="277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277"/>
      <c r="N239" s="277"/>
      <c r="O239" s="277"/>
      <c r="P239" s="277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spans="1:26" ht="15.75" customHeight="1">
      <c r="A240" s="131"/>
      <c r="B240" s="277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277"/>
      <c r="N240" s="277"/>
      <c r="O240" s="277"/>
      <c r="P240" s="277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spans="1:26" ht="15.75" customHeight="1">
      <c r="A241" s="131"/>
      <c r="B241" s="277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277"/>
      <c r="N241" s="277"/>
      <c r="O241" s="277"/>
      <c r="P241" s="277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spans="1:26" ht="15.75" customHeight="1">
      <c r="A242" s="131"/>
      <c r="B242" s="277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277"/>
      <c r="N242" s="277"/>
      <c r="O242" s="277"/>
      <c r="P242" s="277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spans="1:26" ht="15.75" customHeight="1">
      <c r="A243" s="131"/>
      <c r="B243" s="277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277"/>
      <c r="N243" s="277"/>
      <c r="O243" s="277"/>
      <c r="P243" s="277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spans="1:26" ht="15.75" customHeight="1">
      <c r="A244" s="131"/>
      <c r="B244" s="277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277"/>
      <c r="N244" s="277"/>
      <c r="O244" s="277"/>
      <c r="P244" s="277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spans="1:26" ht="15.75" customHeight="1">
      <c r="A245" s="131"/>
      <c r="B245" s="277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277"/>
      <c r="N245" s="277"/>
      <c r="O245" s="277"/>
      <c r="P245" s="277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spans="1:26" ht="15.75" customHeight="1">
      <c r="A246" s="131"/>
      <c r="B246" s="277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277"/>
      <c r="N246" s="277"/>
      <c r="O246" s="277"/>
      <c r="P246" s="277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spans="1:26" ht="15.75" customHeight="1">
      <c r="A247" s="131"/>
      <c r="B247" s="277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277"/>
      <c r="N247" s="277"/>
      <c r="O247" s="277"/>
      <c r="P247" s="277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spans="1:26" ht="15.75" customHeight="1">
      <c r="A248" s="131"/>
      <c r="B248" s="277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277"/>
      <c r="N248" s="277"/>
      <c r="O248" s="277"/>
      <c r="P248" s="277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spans="1:26" ht="15.75" customHeight="1">
      <c r="A249" s="131"/>
      <c r="B249" s="277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277"/>
      <c r="N249" s="277"/>
      <c r="O249" s="277"/>
      <c r="P249" s="277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spans="1:26" ht="15.75" customHeight="1">
      <c r="A250" s="131"/>
      <c r="B250" s="277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277"/>
      <c r="N250" s="277"/>
      <c r="O250" s="277"/>
      <c r="P250" s="277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spans="1:26" ht="15.75" customHeight="1">
      <c r="A251" s="131"/>
      <c r="B251" s="277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277"/>
      <c r="N251" s="277"/>
      <c r="O251" s="277"/>
      <c r="P251" s="277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spans="1:26" ht="15.75" customHeight="1">
      <c r="A252" s="131"/>
      <c r="B252" s="277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277"/>
      <c r="N252" s="277"/>
      <c r="O252" s="277"/>
      <c r="P252" s="277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spans="1:26" ht="15.75" customHeight="1">
      <c r="A253" s="131"/>
      <c r="B253" s="277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277"/>
      <c r="N253" s="277"/>
      <c r="O253" s="277"/>
      <c r="P253" s="277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spans="1:26" ht="15.75" customHeight="1">
      <c r="A254" s="131"/>
      <c r="B254" s="277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277"/>
      <c r="N254" s="277"/>
      <c r="O254" s="277"/>
      <c r="P254" s="277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spans="1:26" ht="15.75" customHeight="1">
      <c r="A255" s="131"/>
      <c r="B255" s="277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277"/>
      <c r="N255" s="277"/>
      <c r="O255" s="277"/>
      <c r="P255" s="277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 spans="1:26" ht="15.75" customHeight="1">
      <c r="A256" s="131"/>
      <c r="B256" s="277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277"/>
      <c r="N256" s="277"/>
      <c r="O256" s="277"/>
      <c r="P256" s="277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 spans="1:26" ht="15.75" customHeight="1">
      <c r="A257" s="131"/>
      <c r="B257" s="277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277"/>
      <c r="N257" s="277"/>
      <c r="O257" s="277"/>
      <c r="P257" s="277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spans="1:26" ht="15.75" customHeight="1">
      <c r="A258" s="131"/>
      <c r="B258" s="277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277"/>
      <c r="N258" s="277"/>
      <c r="O258" s="277"/>
      <c r="P258" s="277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spans="1:26" ht="15.75" customHeight="1">
      <c r="A259" s="131"/>
      <c r="B259" s="277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277"/>
      <c r="N259" s="277"/>
      <c r="O259" s="277"/>
      <c r="P259" s="277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spans="1:26" ht="15.75" customHeight="1">
      <c r="A260" s="131"/>
      <c r="B260" s="277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277"/>
      <c r="N260" s="277"/>
      <c r="O260" s="277"/>
      <c r="P260" s="277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spans="1:26" ht="15.75" customHeight="1">
      <c r="A261" s="131"/>
      <c r="B261" s="277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277"/>
      <c r="N261" s="277"/>
      <c r="O261" s="277"/>
      <c r="P261" s="277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spans="1:26" ht="15.75" customHeight="1">
      <c r="A262" s="131"/>
      <c r="B262" s="277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277"/>
      <c r="N262" s="277"/>
      <c r="O262" s="277"/>
      <c r="P262" s="277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spans="1:26" ht="15.75" customHeight="1">
      <c r="A263" s="131"/>
      <c r="B263" s="277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277"/>
      <c r="N263" s="277"/>
      <c r="O263" s="277"/>
      <c r="P263" s="277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spans="1:26" ht="15.75" customHeight="1">
      <c r="A264" s="131"/>
      <c r="B264" s="277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277"/>
      <c r="N264" s="277"/>
      <c r="O264" s="277"/>
      <c r="P264" s="277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spans="1:26" ht="15.75" customHeight="1">
      <c r="A265" s="131"/>
      <c r="B265" s="277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277"/>
      <c r="N265" s="277"/>
      <c r="O265" s="277"/>
      <c r="P265" s="277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spans="1:26" ht="15.75" customHeight="1">
      <c r="A266" s="131"/>
      <c r="B266" s="277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277"/>
      <c r="N266" s="277"/>
      <c r="O266" s="277"/>
      <c r="P266" s="277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spans="1:26" ht="15.75" customHeight="1">
      <c r="A267" s="131"/>
      <c r="B267" s="277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277"/>
      <c r="N267" s="277"/>
      <c r="O267" s="277"/>
      <c r="P267" s="277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spans="1:26" ht="15.75" customHeight="1">
      <c r="A268" s="131"/>
      <c r="B268" s="277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277"/>
      <c r="N268" s="277"/>
      <c r="O268" s="277"/>
      <c r="P268" s="277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spans="1:26" ht="15.75" customHeight="1">
      <c r="A269" s="131"/>
      <c r="B269" s="277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277"/>
      <c r="N269" s="277"/>
      <c r="O269" s="277"/>
      <c r="P269" s="277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spans="1:26" ht="15.75" customHeight="1">
      <c r="A270" s="131"/>
      <c r="B270" s="277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277"/>
      <c r="N270" s="277"/>
      <c r="O270" s="277"/>
      <c r="P270" s="277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spans="1:26" ht="15.75" customHeight="1">
      <c r="A271" s="131"/>
      <c r="B271" s="277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277"/>
      <c r="N271" s="277"/>
      <c r="O271" s="277"/>
      <c r="P271" s="277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spans="1:26" ht="15.75" customHeight="1">
      <c r="A272" s="131"/>
      <c r="B272" s="277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277"/>
      <c r="N272" s="277"/>
      <c r="O272" s="277"/>
      <c r="P272" s="277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 spans="1:26" ht="15.75" customHeight="1">
      <c r="A273" s="131"/>
      <c r="B273" s="277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277"/>
      <c r="N273" s="277"/>
      <c r="O273" s="277"/>
      <c r="P273" s="277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 spans="1:26" ht="15.75" customHeight="1">
      <c r="A274" s="131"/>
      <c r="B274" s="277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277"/>
      <c r="N274" s="277"/>
      <c r="O274" s="277"/>
      <c r="P274" s="277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 spans="1:26" ht="15.75" customHeight="1">
      <c r="A275" s="131"/>
      <c r="B275" s="277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277"/>
      <c r="N275" s="277"/>
      <c r="O275" s="277"/>
      <c r="P275" s="277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 spans="1:26" ht="15.75" customHeight="1">
      <c r="A276" s="131"/>
      <c r="B276" s="277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277"/>
      <c r="N276" s="277"/>
      <c r="O276" s="277"/>
      <c r="P276" s="277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 spans="1:26" ht="15.75" customHeight="1">
      <c r="A277" s="131"/>
      <c r="B277" s="277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277"/>
      <c r="N277" s="277"/>
      <c r="O277" s="277"/>
      <c r="P277" s="277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 spans="1:26" ht="15.75" customHeight="1">
      <c r="A278" s="131"/>
      <c r="B278" s="277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277"/>
      <c r="N278" s="277"/>
      <c r="O278" s="277"/>
      <c r="P278" s="277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 spans="1:26" ht="15.75" customHeight="1">
      <c r="A279" s="131"/>
      <c r="B279" s="277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277"/>
      <c r="N279" s="277"/>
      <c r="O279" s="277"/>
      <c r="P279" s="277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 spans="1:26" ht="15.75" customHeight="1">
      <c r="A280" s="131"/>
      <c r="B280" s="277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277"/>
      <c r="N280" s="277"/>
      <c r="O280" s="277"/>
      <c r="P280" s="277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 spans="1:26" ht="15.75" customHeight="1">
      <c r="A281" s="131"/>
      <c r="B281" s="277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277"/>
      <c r="N281" s="277"/>
      <c r="O281" s="277"/>
      <c r="P281" s="277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 spans="1:26" ht="15.75" customHeight="1">
      <c r="A282" s="131"/>
      <c r="B282" s="277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277"/>
      <c r="N282" s="277"/>
      <c r="O282" s="277"/>
      <c r="P282" s="277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 spans="1:26" ht="15.75" customHeight="1">
      <c r="A283" s="131"/>
      <c r="B283" s="277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277"/>
      <c r="N283" s="277"/>
      <c r="O283" s="277"/>
      <c r="P283" s="277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 spans="1:26" ht="15.75" customHeight="1">
      <c r="A284" s="131"/>
      <c r="B284" s="277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277"/>
      <c r="N284" s="277"/>
      <c r="O284" s="277"/>
      <c r="P284" s="277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 spans="1:26" ht="15.75" customHeight="1">
      <c r="A285" s="131"/>
      <c r="B285" s="277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277"/>
      <c r="N285" s="277"/>
      <c r="O285" s="277"/>
      <c r="P285" s="277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 spans="1:26" ht="15.75" customHeight="1">
      <c r="A286" s="131"/>
      <c r="B286" s="277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277"/>
      <c r="N286" s="277"/>
      <c r="O286" s="277"/>
      <c r="P286" s="277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 spans="1:26" ht="15.75" customHeight="1">
      <c r="A287" s="131"/>
      <c r="B287" s="277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277"/>
      <c r="N287" s="277"/>
      <c r="O287" s="277"/>
      <c r="P287" s="277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 spans="1:26" ht="15.75" customHeight="1">
      <c r="A288" s="131"/>
      <c r="B288" s="277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277"/>
      <c r="N288" s="277"/>
      <c r="O288" s="277"/>
      <c r="P288" s="277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 spans="1:26" ht="15.75" customHeight="1">
      <c r="A289" s="131"/>
      <c r="B289" s="277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277"/>
      <c r="N289" s="277"/>
      <c r="O289" s="277"/>
      <c r="P289" s="277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 spans="1:26" ht="15.75" customHeight="1">
      <c r="A290" s="131"/>
      <c r="B290" s="277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277"/>
      <c r="N290" s="277"/>
      <c r="O290" s="277"/>
      <c r="P290" s="277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 spans="1:26" ht="15.75" customHeight="1">
      <c r="A291" s="131"/>
      <c r="B291" s="277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277"/>
      <c r="N291" s="277"/>
      <c r="O291" s="277"/>
      <c r="P291" s="277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 spans="1:26" ht="15.75" customHeight="1">
      <c r="A292" s="131"/>
      <c r="B292" s="277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277"/>
      <c r="N292" s="277"/>
      <c r="O292" s="277"/>
      <c r="P292" s="277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 spans="1:26" ht="15.75" customHeight="1">
      <c r="A293" s="131"/>
      <c r="B293" s="277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277"/>
      <c r="N293" s="277"/>
      <c r="O293" s="277"/>
      <c r="P293" s="277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 spans="1:26" ht="15.75" customHeight="1">
      <c r="A294" s="131"/>
      <c r="B294" s="277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277"/>
      <c r="N294" s="277"/>
      <c r="O294" s="277"/>
      <c r="P294" s="277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 spans="1:26" ht="15.75" customHeight="1">
      <c r="A295" s="131"/>
      <c r="B295" s="277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277"/>
      <c r="N295" s="277"/>
      <c r="O295" s="277"/>
      <c r="P295" s="277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 spans="1:26" ht="15.75" customHeight="1">
      <c r="A296" s="131"/>
      <c r="B296" s="277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277"/>
      <c r="N296" s="277"/>
      <c r="O296" s="277"/>
      <c r="P296" s="277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 spans="1:26" ht="15.75" customHeight="1">
      <c r="A297" s="131"/>
      <c r="B297" s="277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277"/>
      <c r="N297" s="277"/>
      <c r="O297" s="277"/>
      <c r="P297" s="277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 spans="1:26" ht="15.75" customHeight="1">
      <c r="A298" s="131"/>
      <c r="B298" s="277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277"/>
      <c r="N298" s="277"/>
      <c r="O298" s="277"/>
      <c r="P298" s="277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 spans="1:26" ht="15.75" customHeight="1">
      <c r="A299" s="131"/>
      <c r="B299" s="277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277"/>
      <c r="N299" s="277"/>
      <c r="O299" s="277"/>
      <c r="P299" s="277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 spans="1:26" ht="15.75" customHeight="1">
      <c r="A300" s="131"/>
      <c r="B300" s="277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277"/>
      <c r="N300" s="277"/>
      <c r="O300" s="277"/>
      <c r="P300" s="277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 spans="1:26" ht="15.75" customHeight="1">
      <c r="A301" s="131"/>
      <c r="B301" s="277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277"/>
      <c r="N301" s="277"/>
      <c r="O301" s="277"/>
      <c r="P301" s="277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 spans="1:26" ht="15.75" customHeight="1">
      <c r="A302" s="131"/>
      <c r="B302" s="277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277"/>
      <c r="N302" s="277"/>
      <c r="O302" s="277"/>
      <c r="P302" s="277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 spans="1:26" ht="15.75" customHeight="1">
      <c r="A303" s="131"/>
      <c r="B303" s="277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277"/>
      <c r="N303" s="277"/>
      <c r="O303" s="277"/>
      <c r="P303" s="277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 spans="1:26" ht="15.75" customHeight="1">
      <c r="A304" s="131"/>
      <c r="B304" s="277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277"/>
      <c r="N304" s="277"/>
      <c r="O304" s="277"/>
      <c r="P304" s="277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 spans="1:26" ht="15.75" customHeight="1">
      <c r="A305" s="131"/>
      <c r="B305" s="277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277"/>
      <c r="N305" s="277"/>
      <c r="O305" s="277"/>
      <c r="P305" s="277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 spans="1:26" ht="15.75" customHeight="1">
      <c r="A306" s="131"/>
      <c r="B306" s="277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277"/>
      <c r="N306" s="277"/>
      <c r="O306" s="277"/>
      <c r="P306" s="277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 spans="1:26" ht="15.75" customHeight="1">
      <c r="A307" s="131"/>
      <c r="B307" s="277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277"/>
      <c r="N307" s="277"/>
      <c r="O307" s="277"/>
      <c r="P307" s="277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 spans="1:26" ht="15.75" customHeight="1">
      <c r="A308" s="131"/>
      <c r="B308" s="277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277"/>
      <c r="N308" s="277"/>
      <c r="O308" s="277"/>
      <c r="P308" s="277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 spans="1:26" ht="15.75" customHeight="1">
      <c r="A309" s="131"/>
      <c r="B309" s="277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277"/>
      <c r="N309" s="277"/>
      <c r="O309" s="277"/>
      <c r="P309" s="277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 spans="1:26" ht="15.75" customHeight="1">
      <c r="A310" s="131"/>
      <c r="B310" s="277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277"/>
      <c r="N310" s="277"/>
      <c r="O310" s="277"/>
      <c r="P310" s="277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 spans="1:26" ht="15.75" customHeight="1">
      <c r="A311" s="131"/>
      <c r="B311" s="277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277"/>
      <c r="N311" s="277"/>
      <c r="O311" s="277"/>
      <c r="P311" s="277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 spans="1:26" ht="15.75" customHeight="1">
      <c r="A312" s="131"/>
      <c r="B312" s="277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277"/>
      <c r="N312" s="277"/>
      <c r="O312" s="277"/>
      <c r="P312" s="277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 spans="1:26" ht="15.75" customHeight="1">
      <c r="A313" s="131"/>
      <c r="B313" s="277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277"/>
      <c r="N313" s="277"/>
      <c r="O313" s="277"/>
      <c r="P313" s="277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 spans="1:26" ht="15.75" customHeight="1">
      <c r="A314" s="131"/>
      <c r="B314" s="277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277"/>
      <c r="N314" s="277"/>
      <c r="O314" s="277"/>
      <c r="P314" s="277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 spans="1:26" ht="15.75" customHeight="1">
      <c r="A315" s="131"/>
      <c r="B315" s="277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277"/>
      <c r="N315" s="277"/>
      <c r="O315" s="277"/>
      <c r="P315" s="277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 spans="1:26" ht="15.75" customHeight="1">
      <c r="A316" s="131"/>
      <c r="B316" s="277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277"/>
      <c r="N316" s="277"/>
      <c r="O316" s="277"/>
      <c r="P316" s="277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 spans="1:26" ht="15.75" customHeight="1">
      <c r="A317" s="131"/>
      <c r="B317" s="277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277"/>
      <c r="N317" s="277"/>
      <c r="O317" s="277"/>
      <c r="P317" s="277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 spans="1:26" ht="15.75" customHeight="1">
      <c r="A318" s="131"/>
      <c r="B318" s="277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277"/>
      <c r="N318" s="277"/>
      <c r="O318" s="277"/>
      <c r="P318" s="277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 spans="1:26" ht="15.75" customHeight="1">
      <c r="A319" s="131"/>
      <c r="B319" s="277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277"/>
      <c r="N319" s="277"/>
      <c r="O319" s="277"/>
      <c r="P319" s="277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 spans="1:26" ht="15.75" customHeight="1">
      <c r="A320" s="131"/>
      <c r="B320" s="277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277"/>
      <c r="N320" s="277"/>
      <c r="O320" s="277"/>
      <c r="P320" s="277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 spans="1:26" ht="15.75" customHeight="1">
      <c r="A321" s="131"/>
      <c r="B321" s="277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277"/>
      <c r="N321" s="277"/>
      <c r="O321" s="277"/>
      <c r="P321" s="277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 spans="1:26" ht="15.75" customHeight="1">
      <c r="A322" s="131"/>
      <c r="B322" s="277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277"/>
      <c r="N322" s="277"/>
      <c r="O322" s="277"/>
      <c r="P322" s="277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 spans="1:26" ht="15.75" customHeight="1">
      <c r="A323" s="131"/>
      <c r="B323" s="277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277"/>
      <c r="N323" s="277"/>
      <c r="O323" s="277"/>
      <c r="P323" s="277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 spans="1:26" ht="15.75" customHeight="1">
      <c r="A324" s="131"/>
      <c r="B324" s="277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277"/>
      <c r="N324" s="277"/>
      <c r="O324" s="277"/>
      <c r="P324" s="277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 spans="1:26" ht="15.75" customHeight="1">
      <c r="A325" s="131"/>
      <c r="B325" s="277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277"/>
      <c r="N325" s="277"/>
      <c r="O325" s="277"/>
      <c r="P325" s="277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 spans="1:26" ht="15.75" customHeight="1">
      <c r="A326" s="131"/>
      <c r="B326" s="277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277"/>
      <c r="N326" s="277"/>
      <c r="O326" s="277"/>
      <c r="P326" s="277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 spans="1:26" ht="15.75" customHeight="1">
      <c r="A327" s="131"/>
      <c r="B327" s="277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277"/>
      <c r="N327" s="277"/>
      <c r="O327" s="277"/>
      <c r="P327" s="277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 spans="1:26" ht="15.75" customHeight="1">
      <c r="A328" s="131"/>
      <c r="B328" s="277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277"/>
      <c r="N328" s="277"/>
      <c r="O328" s="277"/>
      <c r="P328" s="277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 spans="1:26" ht="15.75" customHeight="1">
      <c r="A329" s="131"/>
      <c r="B329" s="277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277"/>
      <c r="N329" s="277"/>
      <c r="O329" s="277"/>
      <c r="P329" s="277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spans="1:26" ht="15.75" customHeight="1">
      <c r="A330" s="131"/>
      <c r="B330" s="277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277"/>
      <c r="N330" s="277"/>
      <c r="O330" s="277"/>
      <c r="P330" s="277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 spans="1:26" ht="15.75" customHeight="1">
      <c r="A331" s="131"/>
      <c r="B331" s="277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277"/>
      <c r="N331" s="277"/>
      <c r="O331" s="277"/>
      <c r="P331" s="277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spans="1:26" ht="15.75" customHeight="1">
      <c r="A332" s="131"/>
      <c r="B332" s="277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277"/>
      <c r="N332" s="277"/>
      <c r="O332" s="277"/>
      <c r="P332" s="277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 spans="1:26" ht="15.75" customHeight="1">
      <c r="A333" s="131"/>
      <c r="B333" s="277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277"/>
      <c r="N333" s="277"/>
      <c r="O333" s="277"/>
      <c r="P333" s="277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 spans="1:26" ht="15.75" customHeight="1">
      <c r="A334" s="131"/>
      <c r="B334" s="277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277"/>
      <c r="N334" s="277"/>
      <c r="O334" s="277"/>
      <c r="P334" s="277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 spans="1:26" ht="15.75" customHeight="1">
      <c r="A335" s="131"/>
      <c r="B335" s="277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277"/>
      <c r="N335" s="277"/>
      <c r="O335" s="277"/>
      <c r="P335" s="277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 spans="1:26" ht="15.75" customHeight="1">
      <c r="A336" s="131"/>
      <c r="B336" s="277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277"/>
      <c r="N336" s="277"/>
      <c r="O336" s="277"/>
      <c r="P336" s="277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 spans="1:26" ht="15.75" customHeight="1">
      <c r="A337" s="131"/>
      <c r="B337" s="277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277"/>
      <c r="N337" s="277"/>
      <c r="O337" s="277"/>
      <c r="P337" s="277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 spans="1:26" ht="15.75" customHeight="1">
      <c r="A338" s="131"/>
      <c r="B338" s="277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277"/>
      <c r="N338" s="277"/>
      <c r="O338" s="277"/>
      <c r="P338" s="277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 spans="1:26" ht="15.75" customHeight="1">
      <c r="A339" s="131"/>
      <c r="B339" s="277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277"/>
      <c r="N339" s="277"/>
      <c r="O339" s="277"/>
      <c r="P339" s="277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 spans="1:26" ht="15.75" customHeight="1">
      <c r="A340" s="131"/>
      <c r="B340" s="277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277"/>
      <c r="N340" s="277"/>
      <c r="O340" s="277"/>
      <c r="P340" s="277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 spans="1:26" ht="15.75" customHeight="1">
      <c r="A341" s="131"/>
      <c r="B341" s="277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277"/>
      <c r="N341" s="277"/>
      <c r="O341" s="277"/>
      <c r="P341" s="277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 spans="1:26" ht="15.75" customHeight="1">
      <c r="A342" s="131"/>
      <c r="B342" s="277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277"/>
      <c r="N342" s="277"/>
      <c r="O342" s="277"/>
      <c r="P342" s="277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 spans="1:26" ht="15.75" customHeight="1">
      <c r="A343" s="131"/>
      <c r="B343" s="277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277"/>
      <c r="N343" s="277"/>
      <c r="O343" s="277"/>
      <c r="P343" s="277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 spans="1:26" ht="15.75" customHeight="1">
      <c r="A344" s="131"/>
      <c r="B344" s="277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277"/>
      <c r="N344" s="277"/>
      <c r="O344" s="277"/>
      <c r="P344" s="277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 spans="1:26" ht="15.75" customHeight="1">
      <c r="A345" s="131"/>
      <c r="B345" s="277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277"/>
      <c r="N345" s="277"/>
      <c r="O345" s="277"/>
      <c r="P345" s="277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 spans="1:26" ht="15.75" customHeight="1">
      <c r="A346" s="131"/>
      <c r="B346" s="277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277"/>
      <c r="N346" s="277"/>
      <c r="O346" s="277"/>
      <c r="P346" s="277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 spans="1:26" ht="15.75" customHeight="1">
      <c r="A347" s="131"/>
      <c r="B347" s="277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277"/>
      <c r="N347" s="277"/>
      <c r="O347" s="277"/>
      <c r="P347" s="277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 spans="1:26" ht="15.75" customHeight="1">
      <c r="A348" s="131"/>
      <c r="B348" s="277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277"/>
      <c r="N348" s="277"/>
      <c r="O348" s="277"/>
      <c r="P348" s="277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 spans="1:26" ht="15.75" customHeight="1">
      <c r="A349" s="131"/>
      <c r="B349" s="277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277"/>
      <c r="N349" s="277"/>
      <c r="O349" s="277"/>
      <c r="P349" s="277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 spans="1:26" ht="15.75" customHeight="1">
      <c r="A350" s="131"/>
      <c r="B350" s="277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277"/>
      <c r="N350" s="277"/>
      <c r="O350" s="277"/>
      <c r="P350" s="277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 spans="1:26" ht="15.75" customHeight="1">
      <c r="A351" s="131"/>
      <c r="B351" s="277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277"/>
      <c r="N351" s="277"/>
      <c r="O351" s="277"/>
      <c r="P351" s="277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 spans="1:26" ht="15.75" customHeight="1">
      <c r="A352" s="131"/>
      <c r="B352" s="277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277"/>
      <c r="N352" s="277"/>
      <c r="O352" s="277"/>
      <c r="P352" s="277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 spans="1:26" ht="15.75" customHeight="1">
      <c r="A353" s="131"/>
      <c r="B353" s="277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277"/>
      <c r="N353" s="277"/>
      <c r="O353" s="277"/>
      <c r="P353" s="277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 spans="1:26" ht="15.75" customHeight="1">
      <c r="A354" s="131"/>
      <c r="B354" s="277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277"/>
      <c r="N354" s="277"/>
      <c r="O354" s="277"/>
      <c r="P354" s="277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 spans="1:26" ht="15.75" customHeight="1">
      <c r="A355" s="131"/>
      <c r="B355" s="277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277"/>
      <c r="N355" s="277"/>
      <c r="O355" s="277"/>
      <c r="P355" s="277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 spans="1:26" ht="15.75" customHeight="1">
      <c r="A356" s="131"/>
      <c r="B356" s="277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277"/>
      <c r="N356" s="277"/>
      <c r="O356" s="277"/>
      <c r="P356" s="277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 spans="1:26" ht="15.75" customHeight="1">
      <c r="A357" s="131"/>
      <c r="B357" s="277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277"/>
      <c r="N357" s="277"/>
      <c r="O357" s="277"/>
      <c r="P357" s="277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 spans="1:26" ht="15.75" customHeight="1">
      <c r="A358" s="131"/>
      <c r="B358" s="277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277"/>
      <c r="N358" s="277"/>
      <c r="O358" s="277"/>
      <c r="P358" s="277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 spans="1:26" ht="15.75" customHeight="1">
      <c r="A359" s="131"/>
      <c r="B359" s="277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277"/>
      <c r="N359" s="277"/>
      <c r="O359" s="277"/>
      <c r="P359" s="277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 spans="1:26" ht="15.75" customHeight="1">
      <c r="A360" s="131"/>
      <c r="B360" s="277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277"/>
      <c r="N360" s="277"/>
      <c r="O360" s="277"/>
      <c r="P360" s="277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 spans="1:26" ht="15.75" customHeight="1">
      <c r="A361" s="131"/>
      <c r="B361" s="277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277"/>
      <c r="N361" s="277"/>
      <c r="O361" s="277"/>
      <c r="P361" s="277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 spans="1:26" ht="15.75" customHeight="1">
      <c r="A362" s="131"/>
      <c r="B362" s="277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277"/>
      <c r="N362" s="277"/>
      <c r="O362" s="277"/>
      <c r="P362" s="277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 spans="1:26" ht="15.75" customHeight="1">
      <c r="A363" s="131"/>
      <c r="B363" s="277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277"/>
      <c r="N363" s="277"/>
      <c r="O363" s="277"/>
      <c r="P363" s="277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 spans="1:26" ht="15.75" customHeight="1">
      <c r="A364" s="131"/>
      <c r="B364" s="277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277"/>
      <c r="N364" s="277"/>
      <c r="O364" s="277"/>
      <c r="P364" s="277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 spans="1:26" ht="15.75" customHeight="1">
      <c r="A365" s="131"/>
      <c r="B365" s="277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277"/>
      <c r="N365" s="277"/>
      <c r="O365" s="277"/>
      <c r="P365" s="277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 spans="1:26" ht="15.75" customHeight="1">
      <c r="A366" s="131"/>
      <c r="B366" s="277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277"/>
      <c r="N366" s="277"/>
      <c r="O366" s="277"/>
      <c r="P366" s="277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 spans="1:26" ht="15.75" customHeight="1">
      <c r="A367" s="131"/>
      <c r="B367" s="277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277"/>
      <c r="N367" s="277"/>
      <c r="O367" s="277"/>
      <c r="P367" s="277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 spans="1:26" ht="15.75" customHeight="1">
      <c r="A368" s="131"/>
      <c r="B368" s="277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277"/>
      <c r="N368" s="277"/>
      <c r="O368" s="277"/>
      <c r="P368" s="277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 spans="1:26" ht="15.75" customHeight="1">
      <c r="A369" s="131"/>
      <c r="B369" s="277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277"/>
      <c r="N369" s="277"/>
      <c r="O369" s="277"/>
      <c r="P369" s="277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 spans="1:26" ht="15.75" customHeight="1">
      <c r="A370" s="131"/>
      <c r="B370" s="277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277"/>
      <c r="N370" s="277"/>
      <c r="O370" s="277"/>
      <c r="P370" s="277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 spans="1:26" ht="15.75" customHeight="1">
      <c r="A371" s="131"/>
      <c r="B371" s="277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277"/>
      <c r="N371" s="277"/>
      <c r="O371" s="277"/>
      <c r="P371" s="277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 spans="1:26" ht="15.75" customHeight="1">
      <c r="A372" s="131"/>
      <c r="B372" s="277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277"/>
      <c r="N372" s="277"/>
      <c r="O372" s="277"/>
      <c r="P372" s="277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 spans="1:26" ht="15.75" customHeight="1">
      <c r="A373" s="131"/>
      <c r="B373" s="277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277"/>
      <c r="N373" s="277"/>
      <c r="O373" s="277"/>
      <c r="P373" s="277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 spans="1:26" ht="15.75" customHeight="1">
      <c r="A374" s="131"/>
      <c r="B374" s="277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277"/>
      <c r="N374" s="277"/>
      <c r="O374" s="277"/>
      <c r="P374" s="277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 spans="1:26" ht="15.75" customHeight="1">
      <c r="A375" s="131"/>
      <c r="B375" s="277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277"/>
      <c r="N375" s="277"/>
      <c r="O375" s="277"/>
      <c r="P375" s="277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 spans="1:26" ht="15.75" customHeight="1">
      <c r="A376" s="131"/>
      <c r="B376" s="277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277"/>
      <c r="N376" s="277"/>
      <c r="O376" s="277"/>
      <c r="P376" s="277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 spans="1:26" ht="15.75" customHeight="1">
      <c r="A377" s="131"/>
      <c r="B377" s="277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277"/>
      <c r="N377" s="277"/>
      <c r="O377" s="277"/>
      <c r="P377" s="277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 spans="1:26" ht="15.75" customHeight="1">
      <c r="A378" s="131"/>
      <c r="B378" s="277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277"/>
      <c r="N378" s="277"/>
      <c r="O378" s="277"/>
      <c r="P378" s="277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 spans="1:26" ht="15.75" customHeight="1">
      <c r="A379" s="131"/>
      <c r="B379" s="277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277"/>
      <c r="N379" s="277"/>
      <c r="O379" s="277"/>
      <c r="P379" s="277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 spans="1:26" ht="15.75" customHeight="1">
      <c r="A380" s="131"/>
      <c r="B380" s="277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277"/>
      <c r="N380" s="277"/>
      <c r="O380" s="277"/>
      <c r="P380" s="277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 spans="1:26" ht="15.75" customHeight="1">
      <c r="A381" s="131"/>
      <c r="B381" s="277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277"/>
      <c r="N381" s="277"/>
      <c r="O381" s="277"/>
      <c r="P381" s="277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 spans="1:26" ht="15.75" customHeight="1">
      <c r="A382" s="131"/>
      <c r="B382" s="277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277"/>
      <c r="N382" s="277"/>
      <c r="O382" s="277"/>
      <c r="P382" s="277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 spans="1:26" ht="15.75" customHeight="1">
      <c r="A383" s="131"/>
      <c r="B383" s="277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277"/>
      <c r="N383" s="277"/>
      <c r="O383" s="277"/>
      <c r="P383" s="277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 spans="1:26" ht="15.75" customHeight="1">
      <c r="A384" s="131"/>
      <c r="B384" s="277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277"/>
      <c r="N384" s="277"/>
      <c r="O384" s="277"/>
      <c r="P384" s="277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 spans="1:26" ht="15.75" customHeight="1">
      <c r="A385" s="131"/>
      <c r="B385" s="277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277"/>
      <c r="N385" s="277"/>
      <c r="O385" s="277"/>
      <c r="P385" s="277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 spans="1:26" ht="15.75" customHeight="1">
      <c r="A386" s="131"/>
      <c r="B386" s="277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277"/>
      <c r="N386" s="277"/>
      <c r="O386" s="277"/>
      <c r="P386" s="277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 spans="1:26" ht="15.75" customHeight="1">
      <c r="A387" s="131"/>
      <c r="B387" s="277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277"/>
      <c r="N387" s="277"/>
      <c r="O387" s="277"/>
      <c r="P387" s="277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 spans="1:26" ht="15.75" customHeight="1">
      <c r="A388" s="131"/>
      <c r="B388" s="277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277"/>
      <c r="N388" s="277"/>
      <c r="O388" s="277"/>
      <c r="P388" s="277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 spans="1:26" ht="15.75" customHeight="1">
      <c r="A389" s="131"/>
      <c r="B389" s="277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277"/>
      <c r="N389" s="277"/>
      <c r="O389" s="277"/>
      <c r="P389" s="277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 spans="1:26" ht="15.75" customHeight="1">
      <c r="A390" s="131"/>
      <c r="B390" s="277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277"/>
      <c r="N390" s="277"/>
      <c r="O390" s="277"/>
      <c r="P390" s="277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 spans="1:26" ht="15.75" customHeight="1">
      <c r="A391" s="131"/>
      <c r="B391" s="277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277"/>
      <c r="N391" s="277"/>
      <c r="O391" s="277"/>
      <c r="P391" s="277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 spans="1:26" ht="15.75" customHeight="1">
      <c r="A392" s="131"/>
      <c r="B392" s="277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277"/>
      <c r="N392" s="277"/>
      <c r="O392" s="277"/>
      <c r="P392" s="277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 spans="1:26" ht="15.75" customHeight="1">
      <c r="A393" s="131"/>
      <c r="B393" s="277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277"/>
      <c r="N393" s="277"/>
      <c r="O393" s="277"/>
      <c r="P393" s="277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 spans="1:26" ht="15.75" customHeight="1">
      <c r="A394" s="131"/>
      <c r="B394" s="277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277"/>
      <c r="N394" s="277"/>
      <c r="O394" s="277"/>
      <c r="P394" s="277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 spans="1:26" ht="15.75" customHeight="1">
      <c r="A395" s="131"/>
      <c r="B395" s="277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277"/>
      <c r="N395" s="277"/>
      <c r="O395" s="277"/>
      <c r="P395" s="277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 spans="1:26" ht="15.75" customHeight="1">
      <c r="A396" s="131"/>
      <c r="B396" s="277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277"/>
      <c r="N396" s="277"/>
      <c r="O396" s="277"/>
      <c r="P396" s="277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 spans="1:26" ht="15.75" customHeight="1">
      <c r="A397" s="131"/>
      <c r="B397" s="277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277"/>
      <c r="N397" s="277"/>
      <c r="O397" s="277"/>
      <c r="P397" s="277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 spans="1:26" ht="15.75" customHeight="1">
      <c r="A398" s="131"/>
      <c r="B398" s="277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277"/>
      <c r="N398" s="277"/>
      <c r="O398" s="277"/>
      <c r="P398" s="277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 spans="1:26" ht="15.75" customHeight="1">
      <c r="A399" s="131"/>
      <c r="B399" s="277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277"/>
      <c r="N399" s="277"/>
      <c r="O399" s="277"/>
      <c r="P399" s="277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 spans="1:26" ht="15.75" customHeight="1">
      <c r="A400" s="131"/>
      <c r="B400" s="277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277"/>
      <c r="N400" s="277"/>
      <c r="O400" s="277"/>
      <c r="P400" s="277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 spans="1:26" ht="15.75" customHeight="1">
      <c r="A401" s="131"/>
      <c r="B401" s="277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277"/>
      <c r="N401" s="277"/>
      <c r="O401" s="277"/>
      <c r="P401" s="277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 spans="1:26" ht="15.75" customHeight="1">
      <c r="A402" s="131"/>
      <c r="B402" s="277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277"/>
      <c r="N402" s="277"/>
      <c r="O402" s="277"/>
      <c r="P402" s="277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 spans="1:26" ht="15.75" customHeight="1">
      <c r="A403" s="131"/>
      <c r="B403" s="277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277"/>
      <c r="N403" s="277"/>
      <c r="O403" s="277"/>
      <c r="P403" s="277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 spans="1:26" ht="15.75" customHeight="1">
      <c r="A404" s="131"/>
      <c r="B404" s="277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277"/>
      <c r="N404" s="277"/>
      <c r="O404" s="277"/>
      <c r="P404" s="277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 spans="1:26" ht="15.75" customHeight="1">
      <c r="A405" s="131"/>
      <c r="B405" s="277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277"/>
      <c r="N405" s="277"/>
      <c r="O405" s="277"/>
      <c r="P405" s="277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 spans="1:26" ht="15.75" customHeight="1">
      <c r="A406" s="131"/>
      <c r="B406" s="277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277"/>
      <c r="N406" s="277"/>
      <c r="O406" s="277"/>
      <c r="P406" s="277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 spans="1:26" ht="15.75" customHeight="1">
      <c r="A407" s="131"/>
      <c r="B407" s="277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277"/>
      <c r="N407" s="277"/>
      <c r="O407" s="277"/>
      <c r="P407" s="277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 spans="1:26" ht="15.75" customHeight="1">
      <c r="A408" s="131"/>
      <c r="B408" s="277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277"/>
      <c r="N408" s="277"/>
      <c r="O408" s="277"/>
      <c r="P408" s="277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 spans="1:26" ht="15.75" customHeight="1">
      <c r="A409" s="131"/>
      <c r="B409" s="277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277"/>
      <c r="N409" s="277"/>
      <c r="O409" s="277"/>
      <c r="P409" s="277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 spans="1:26" ht="15.75" customHeight="1">
      <c r="A410" s="131"/>
      <c r="B410" s="277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277"/>
      <c r="N410" s="277"/>
      <c r="O410" s="277"/>
      <c r="P410" s="277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 spans="1:26" ht="15.75" customHeight="1">
      <c r="A411" s="131"/>
      <c r="B411" s="277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277"/>
      <c r="N411" s="277"/>
      <c r="O411" s="277"/>
      <c r="P411" s="277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 spans="1:26" ht="15.75" customHeight="1">
      <c r="A412" s="131"/>
      <c r="B412" s="277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277"/>
      <c r="N412" s="277"/>
      <c r="O412" s="277"/>
      <c r="P412" s="277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 spans="1:26" ht="15.75" customHeight="1">
      <c r="A413" s="131"/>
      <c r="B413" s="277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277"/>
      <c r="N413" s="277"/>
      <c r="O413" s="277"/>
      <c r="P413" s="277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 spans="1:26" ht="15.75" customHeight="1">
      <c r="A414" s="131"/>
      <c r="B414" s="277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277"/>
      <c r="N414" s="277"/>
      <c r="O414" s="277"/>
      <c r="P414" s="277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 spans="1:26" ht="15.75" customHeight="1">
      <c r="A415" s="131"/>
      <c r="B415" s="277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277"/>
      <c r="N415" s="277"/>
      <c r="O415" s="277"/>
      <c r="P415" s="277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 spans="1:26" ht="15.75" customHeight="1">
      <c r="A416" s="131"/>
      <c r="B416" s="277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277"/>
      <c r="N416" s="277"/>
      <c r="O416" s="277"/>
      <c r="P416" s="277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 spans="1:26" ht="15.75" customHeight="1">
      <c r="A417" s="131"/>
      <c r="B417" s="277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277"/>
      <c r="N417" s="277"/>
      <c r="O417" s="277"/>
      <c r="P417" s="277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 spans="1:26" ht="15.75" customHeight="1">
      <c r="A418" s="131"/>
      <c r="B418" s="277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277"/>
      <c r="N418" s="277"/>
      <c r="O418" s="277"/>
      <c r="P418" s="277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 spans="1:26" ht="15.75" customHeight="1">
      <c r="A419" s="131"/>
      <c r="B419" s="277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277"/>
      <c r="N419" s="277"/>
      <c r="O419" s="277"/>
      <c r="P419" s="277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 spans="1:26" ht="15.75" customHeight="1">
      <c r="A420" s="131"/>
      <c r="B420" s="277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277"/>
      <c r="N420" s="277"/>
      <c r="O420" s="277"/>
      <c r="P420" s="277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 spans="1:26" ht="15.75" customHeight="1">
      <c r="A421" s="131"/>
      <c r="B421" s="277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277"/>
      <c r="N421" s="277"/>
      <c r="O421" s="277"/>
      <c r="P421" s="277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 spans="1:26" ht="15.75" customHeight="1">
      <c r="A422" s="131"/>
      <c r="B422" s="277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277"/>
      <c r="N422" s="277"/>
      <c r="O422" s="277"/>
      <c r="P422" s="277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 spans="1:26" ht="15.75" customHeight="1">
      <c r="A423" s="131"/>
      <c r="B423" s="277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277"/>
      <c r="N423" s="277"/>
      <c r="O423" s="277"/>
      <c r="P423" s="277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 spans="1:26" ht="15.75" customHeight="1">
      <c r="A424" s="131"/>
      <c r="B424" s="277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277"/>
      <c r="N424" s="277"/>
      <c r="O424" s="277"/>
      <c r="P424" s="277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 spans="1:26" ht="15.75" customHeight="1">
      <c r="A425" s="131"/>
      <c r="B425" s="277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277"/>
      <c r="N425" s="277"/>
      <c r="O425" s="277"/>
      <c r="P425" s="277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 spans="1:26" ht="15.75" customHeight="1">
      <c r="A426" s="131"/>
      <c r="B426" s="277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277"/>
      <c r="N426" s="277"/>
      <c r="O426" s="277"/>
      <c r="P426" s="277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 spans="1:26" ht="15.75" customHeight="1">
      <c r="A427" s="131"/>
      <c r="B427" s="277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277"/>
      <c r="N427" s="277"/>
      <c r="O427" s="277"/>
      <c r="P427" s="277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 spans="1:26" ht="15.75" customHeight="1">
      <c r="A428" s="131"/>
      <c r="B428" s="277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277"/>
      <c r="N428" s="277"/>
      <c r="O428" s="277"/>
      <c r="P428" s="277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 spans="1:26" ht="15.75" customHeight="1">
      <c r="A429" s="131"/>
      <c r="B429" s="277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277"/>
      <c r="N429" s="277"/>
      <c r="O429" s="277"/>
      <c r="P429" s="277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 spans="1:26" ht="15.75" customHeight="1">
      <c r="A430" s="131"/>
      <c r="B430" s="277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277"/>
      <c r="N430" s="277"/>
      <c r="O430" s="277"/>
      <c r="P430" s="277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 spans="1:26" ht="15.75" customHeight="1">
      <c r="A431" s="131"/>
      <c r="B431" s="277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277"/>
      <c r="N431" s="277"/>
      <c r="O431" s="277"/>
      <c r="P431" s="277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 spans="1:26" ht="15.75" customHeight="1">
      <c r="A432" s="131"/>
      <c r="B432" s="277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277"/>
      <c r="N432" s="277"/>
      <c r="O432" s="277"/>
      <c r="P432" s="277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 spans="1:26" ht="15.75" customHeight="1">
      <c r="A433" s="131"/>
      <c r="B433" s="277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277"/>
      <c r="N433" s="277"/>
      <c r="O433" s="277"/>
      <c r="P433" s="277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 spans="1:26" ht="15.75" customHeight="1">
      <c r="A434" s="131"/>
      <c r="B434" s="277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277"/>
      <c r="N434" s="277"/>
      <c r="O434" s="277"/>
      <c r="P434" s="277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 spans="1:26" ht="15.75" customHeight="1">
      <c r="A435" s="131"/>
      <c r="B435" s="277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277"/>
      <c r="N435" s="277"/>
      <c r="O435" s="277"/>
      <c r="P435" s="277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 spans="1:26" ht="15.75" customHeight="1">
      <c r="A436" s="131"/>
      <c r="B436" s="277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277"/>
      <c r="N436" s="277"/>
      <c r="O436" s="277"/>
      <c r="P436" s="277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 spans="1:26" ht="15.75" customHeight="1">
      <c r="A437" s="131"/>
      <c r="B437" s="277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277"/>
      <c r="N437" s="277"/>
      <c r="O437" s="277"/>
      <c r="P437" s="277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 spans="1:26" ht="15.75" customHeight="1">
      <c r="A438" s="131"/>
      <c r="B438" s="277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277"/>
      <c r="N438" s="277"/>
      <c r="O438" s="277"/>
      <c r="P438" s="277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 spans="1:26" ht="15.75" customHeight="1">
      <c r="A439" s="131"/>
      <c r="B439" s="277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277"/>
      <c r="N439" s="277"/>
      <c r="O439" s="277"/>
      <c r="P439" s="277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 spans="1:26" ht="15.75" customHeight="1">
      <c r="A440" s="131"/>
      <c r="B440" s="277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277"/>
      <c r="N440" s="277"/>
      <c r="O440" s="277"/>
      <c r="P440" s="277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 spans="1:26" ht="15.75" customHeight="1">
      <c r="A441" s="131"/>
      <c r="B441" s="277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277"/>
      <c r="N441" s="277"/>
      <c r="O441" s="277"/>
      <c r="P441" s="277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 spans="1:26" ht="15.75" customHeight="1">
      <c r="A442" s="131"/>
      <c r="B442" s="277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277"/>
      <c r="N442" s="277"/>
      <c r="O442" s="277"/>
      <c r="P442" s="277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 spans="1:26" ht="15.75" customHeight="1">
      <c r="A443" s="131"/>
      <c r="B443" s="277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277"/>
      <c r="N443" s="277"/>
      <c r="O443" s="277"/>
      <c r="P443" s="277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 spans="1:26" ht="15.75" customHeight="1">
      <c r="A444" s="131"/>
      <c r="B444" s="277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277"/>
      <c r="N444" s="277"/>
      <c r="O444" s="277"/>
      <c r="P444" s="277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 spans="1:26" ht="15.75" customHeight="1">
      <c r="A445" s="131"/>
      <c r="B445" s="277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277"/>
      <c r="N445" s="277"/>
      <c r="O445" s="277"/>
      <c r="P445" s="277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 spans="1:26" ht="15.75" customHeight="1">
      <c r="A446" s="131"/>
      <c r="B446" s="277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277"/>
      <c r="N446" s="277"/>
      <c r="O446" s="277"/>
      <c r="P446" s="277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 spans="1:26" ht="15.75" customHeight="1">
      <c r="A447" s="131"/>
      <c r="B447" s="277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277"/>
      <c r="N447" s="277"/>
      <c r="O447" s="277"/>
      <c r="P447" s="277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 spans="1:26" ht="15.75" customHeight="1">
      <c r="A448" s="131"/>
      <c r="B448" s="277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277"/>
      <c r="N448" s="277"/>
      <c r="O448" s="277"/>
      <c r="P448" s="277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 spans="1:26" ht="15.75" customHeight="1">
      <c r="A449" s="131"/>
      <c r="B449" s="277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277"/>
      <c r="N449" s="277"/>
      <c r="O449" s="277"/>
      <c r="P449" s="277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 spans="1:26" ht="15.75" customHeight="1">
      <c r="A450" s="131"/>
      <c r="B450" s="277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277"/>
      <c r="N450" s="277"/>
      <c r="O450" s="277"/>
      <c r="P450" s="277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 spans="1:26" ht="15.75" customHeight="1">
      <c r="A451" s="131"/>
      <c r="B451" s="277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277"/>
      <c r="N451" s="277"/>
      <c r="O451" s="277"/>
      <c r="P451" s="277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 spans="1:26" ht="15.75" customHeight="1">
      <c r="A452" s="131"/>
      <c r="B452" s="277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277"/>
      <c r="N452" s="277"/>
      <c r="O452" s="277"/>
      <c r="P452" s="277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 spans="1:26" ht="15.75" customHeight="1">
      <c r="A453" s="131"/>
      <c r="B453" s="277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277"/>
      <c r="N453" s="277"/>
      <c r="O453" s="277"/>
      <c r="P453" s="277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 spans="1:26" ht="15.75" customHeight="1">
      <c r="A454" s="131"/>
      <c r="B454" s="277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277"/>
      <c r="N454" s="277"/>
      <c r="O454" s="277"/>
      <c r="P454" s="277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 spans="1:26" ht="15.75" customHeight="1">
      <c r="A455" s="131"/>
      <c r="B455" s="277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277"/>
      <c r="N455" s="277"/>
      <c r="O455" s="277"/>
      <c r="P455" s="277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 spans="1:26" ht="15.75" customHeight="1">
      <c r="A456" s="131"/>
      <c r="B456" s="277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277"/>
      <c r="N456" s="277"/>
      <c r="O456" s="277"/>
      <c r="P456" s="277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 spans="1:26" ht="15.75" customHeight="1">
      <c r="A457" s="131"/>
      <c r="B457" s="277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277"/>
      <c r="N457" s="277"/>
      <c r="O457" s="277"/>
      <c r="P457" s="277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 spans="1:26" ht="15.75" customHeight="1">
      <c r="A458" s="131"/>
      <c r="B458" s="277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277"/>
      <c r="N458" s="277"/>
      <c r="O458" s="277"/>
      <c r="P458" s="277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 spans="1:26" ht="15.75" customHeight="1">
      <c r="A459" s="131"/>
      <c r="B459" s="277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277"/>
      <c r="N459" s="277"/>
      <c r="O459" s="277"/>
      <c r="P459" s="277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 spans="1:26" ht="15.75" customHeight="1">
      <c r="A460" s="131"/>
      <c r="B460" s="277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277"/>
      <c r="N460" s="277"/>
      <c r="O460" s="277"/>
      <c r="P460" s="277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 spans="1:26" ht="15.75" customHeight="1">
      <c r="A461" s="131"/>
      <c r="B461" s="277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277"/>
      <c r="N461" s="277"/>
      <c r="O461" s="277"/>
      <c r="P461" s="277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 spans="1:26" ht="15.75" customHeight="1">
      <c r="A462" s="131"/>
      <c r="B462" s="277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277"/>
      <c r="N462" s="277"/>
      <c r="O462" s="277"/>
      <c r="P462" s="277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 spans="1:26" ht="15.75" customHeight="1">
      <c r="A463" s="131"/>
      <c r="B463" s="277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277"/>
      <c r="N463" s="277"/>
      <c r="O463" s="277"/>
      <c r="P463" s="277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 spans="1:26" ht="15.75" customHeight="1">
      <c r="A464" s="131"/>
      <c r="B464" s="277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277"/>
      <c r="N464" s="277"/>
      <c r="O464" s="277"/>
      <c r="P464" s="277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 spans="1:26" ht="15.75" customHeight="1">
      <c r="A465" s="131"/>
      <c r="B465" s="277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277"/>
      <c r="N465" s="277"/>
      <c r="O465" s="277"/>
      <c r="P465" s="277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 spans="1:26" ht="15.75" customHeight="1">
      <c r="A466" s="131"/>
      <c r="B466" s="277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277"/>
      <c r="N466" s="277"/>
      <c r="O466" s="277"/>
      <c r="P466" s="277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 spans="1:26" ht="15.75" customHeight="1">
      <c r="A467" s="131"/>
      <c r="B467" s="277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277"/>
      <c r="N467" s="277"/>
      <c r="O467" s="277"/>
      <c r="P467" s="277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 spans="1:26" ht="15.75" customHeight="1">
      <c r="A468" s="131"/>
      <c r="B468" s="277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277"/>
      <c r="N468" s="277"/>
      <c r="O468" s="277"/>
      <c r="P468" s="277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 spans="1:26" ht="15.75" customHeight="1">
      <c r="A469" s="131"/>
      <c r="B469" s="277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277"/>
      <c r="N469" s="277"/>
      <c r="O469" s="277"/>
      <c r="P469" s="277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 spans="1:26" ht="15.75" customHeight="1">
      <c r="A470" s="131"/>
      <c r="B470" s="277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277"/>
      <c r="N470" s="277"/>
      <c r="O470" s="277"/>
      <c r="P470" s="277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 spans="1:26" ht="15.75" customHeight="1">
      <c r="A471" s="131"/>
      <c r="B471" s="277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277"/>
      <c r="N471" s="277"/>
      <c r="O471" s="277"/>
      <c r="P471" s="277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 spans="1:26" ht="15.75" customHeight="1">
      <c r="A472" s="131"/>
      <c r="B472" s="277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277"/>
      <c r="N472" s="277"/>
      <c r="O472" s="277"/>
      <c r="P472" s="277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 spans="1:26" ht="15.75" customHeight="1">
      <c r="A473" s="131"/>
      <c r="B473" s="277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277"/>
      <c r="N473" s="277"/>
      <c r="O473" s="277"/>
      <c r="P473" s="277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 spans="1:26" ht="15.75" customHeight="1">
      <c r="A474" s="131"/>
      <c r="B474" s="277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277"/>
      <c r="N474" s="277"/>
      <c r="O474" s="277"/>
      <c r="P474" s="277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 spans="1:26" ht="15.75" customHeight="1">
      <c r="A475" s="131"/>
      <c r="B475" s="277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277"/>
      <c r="N475" s="277"/>
      <c r="O475" s="277"/>
      <c r="P475" s="277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 spans="1:26" ht="15.75" customHeight="1">
      <c r="A476" s="131"/>
      <c r="B476" s="277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277"/>
      <c r="N476" s="277"/>
      <c r="O476" s="277"/>
      <c r="P476" s="277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 spans="1:26" ht="15.75" customHeight="1">
      <c r="A477" s="131"/>
      <c r="B477" s="277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277"/>
      <c r="N477" s="277"/>
      <c r="O477" s="277"/>
      <c r="P477" s="277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 spans="1:26" ht="15.75" customHeight="1">
      <c r="A478" s="131"/>
      <c r="B478" s="277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277"/>
      <c r="N478" s="277"/>
      <c r="O478" s="277"/>
      <c r="P478" s="277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 spans="1:26" ht="15.75" customHeight="1">
      <c r="A479" s="131"/>
      <c r="B479" s="277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277"/>
      <c r="N479" s="277"/>
      <c r="O479" s="277"/>
      <c r="P479" s="277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 spans="1:26" ht="15.75" customHeight="1">
      <c r="A480" s="131"/>
      <c r="B480" s="277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277"/>
      <c r="N480" s="277"/>
      <c r="O480" s="277"/>
      <c r="P480" s="277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 spans="1:26" ht="15.75" customHeight="1">
      <c r="A481" s="131"/>
      <c r="B481" s="277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277"/>
      <c r="N481" s="277"/>
      <c r="O481" s="277"/>
      <c r="P481" s="277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 spans="1:26" ht="15.75" customHeight="1">
      <c r="A482" s="131"/>
      <c r="B482" s="277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277"/>
      <c r="N482" s="277"/>
      <c r="O482" s="277"/>
      <c r="P482" s="277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 spans="1:26" ht="15.75" customHeight="1">
      <c r="A483" s="131"/>
      <c r="B483" s="277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277"/>
      <c r="N483" s="277"/>
      <c r="O483" s="277"/>
      <c r="P483" s="277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 spans="1:26" ht="15.75" customHeight="1">
      <c r="A484" s="131"/>
      <c r="B484" s="277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277"/>
      <c r="N484" s="277"/>
      <c r="O484" s="277"/>
      <c r="P484" s="277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 spans="1:26" ht="15.75" customHeight="1">
      <c r="A485" s="131"/>
      <c r="B485" s="277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277"/>
      <c r="N485" s="277"/>
      <c r="O485" s="277"/>
      <c r="P485" s="277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 spans="1:26" ht="15.75" customHeight="1">
      <c r="A486" s="131"/>
      <c r="B486" s="277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277"/>
      <c r="N486" s="277"/>
      <c r="O486" s="277"/>
      <c r="P486" s="277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 spans="1:26" ht="15.75" customHeight="1">
      <c r="A487" s="131"/>
      <c r="B487" s="277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277"/>
      <c r="N487" s="277"/>
      <c r="O487" s="277"/>
      <c r="P487" s="277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 spans="1:26" ht="15.75" customHeight="1">
      <c r="A488" s="131"/>
      <c r="B488" s="277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277"/>
      <c r="N488" s="277"/>
      <c r="O488" s="277"/>
      <c r="P488" s="277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 spans="1:26" ht="15.75" customHeight="1">
      <c r="A489" s="131"/>
      <c r="B489" s="277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277"/>
      <c r="N489" s="277"/>
      <c r="O489" s="277"/>
      <c r="P489" s="277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 spans="1:26" ht="15.75" customHeight="1">
      <c r="A490" s="131"/>
      <c r="B490" s="277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277"/>
      <c r="N490" s="277"/>
      <c r="O490" s="277"/>
      <c r="P490" s="277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 spans="1:26" ht="15.75" customHeight="1">
      <c r="A491" s="131"/>
      <c r="B491" s="277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277"/>
      <c r="N491" s="277"/>
      <c r="O491" s="277"/>
      <c r="P491" s="277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 spans="1:26" ht="15.75" customHeight="1">
      <c r="A492" s="131"/>
      <c r="B492" s="277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277"/>
      <c r="N492" s="277"/>
      <c r="O492" s="277"/>
      <c r="P492" s="277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 spans="1:26" ht="15.75" customHeight="1">
      <c r="A493" s="131"/>
      <c r="B493" s="277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277"/>
      <c r="N493" s="277"/>
      <c r="O493" s="277"/>
      <c r="P493" s="277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 spans="1:26" ht="15.75" customHeight="1">
      <c r="A494" s="131"/>
      <c r="B494" s="277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277"/>
      <c r="N494" s="277"/>
      <c r="O494" s="277"/>
      <c r="P494" s="277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 spans="1:26" ht="15.75" customHeight="1">
      <c r="A495" s="131"/>
      <c r="B495" s="277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277"/>
      <c r="N495" s="277"/>
      <c r="O495" s="277"/>
      <c r="P495" s="277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 spans="1:26" ht="15.75" customHeight="1">
      <c r="A496" s="131"/>
      <c r="B496" s="277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277"/>
      <c r="N496" s="277"/>
      <c r="O496" s="277"/>
      <c r="P496" s="277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 spans="1:26" ht="15.75" customHeight="1">
      <c r="A497" s="131"/>
      <c r="B497" s="277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277"/>
      <c r="N497" s="277"/>
      <c r="O497" s="277"/>
      <c r="P497" s="277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 spans="1:26" ht="15.75" customHeight="1">
      <c r="A498" s="131"/>
      <c r="B498" s="277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277"/>
      <c r="N498" s="277"/>
      <c r="O498" s="277"/>
      <c r="P498" s="277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 spans="1:26" ht="15.75" customHeight="1">
      <c r="A499" s="131"/>
      <c r="B499" s="277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277"/>
      <c r="N499" s="277"/>
      <c r="O499" s="277"/>
      <c r="P499" s="277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 spans="1:26" ht="15.75" customHeight="1">
      <c r="A500" s="131"/>
      <c r="B500" s="277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277"/>
      <c r="N500" s="277"/>
      <c r="O500" s="277"/>
      <c r="P500" s="277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 spans="1:26" ht="15.75" customHeight="1">
      <c r="A501" s="131"/>
      <c r="B501" s="277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277"/>
      <c r="N501" s="277"/>
      <c r="O501" s="277"/>
      <c r="P501" s="277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 spans="1:26" ht="15.75" customHeight="1">
      <c r="A502" s="131"/>
      <c r="B502" s="277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277"/>
      <c r="N502" s="277"/>
      <c r="O502" s="277"/>
      <c r="P502" s="277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 spans="1:26" ht="15.75" customHeight="1">
      <c r="A503" s="131"/>
      <c r="B503" s="277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277"/>
      <c r="N503" s="277"/>
      <c r="O503" s="277"/>
      <c r="P503" s="277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 spans="1:26" ht="15.75" customHeight="1">
      <c r="A504" s="131"/>
      <c r="B504" s="277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277"/>
      <c r="N504" s="277"/>
      <c r="O504" s="277"/>
      <c r="P504" s="277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 spans="1:26" ht="15.75" customHeight="1">
      <c r="A505" s="131"/>
      <c r="B505" s="277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277"/>
      <c r="N505" s="277"/>
      <c r="O505" s="277"/>
      <c r="P505" s="277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 spans="1:26" ht="15.75" customHeight="1">
      <c r="A506" s="131"/>
      <c r="B506" s="277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277"/>
      <c r="N506" s="277"/>
      <c r="O506" s="277"/>
      <c r="P506" s="277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 spans="1:26" ht="15.75" customHeight="1">
      <c r="A507" s="131"/>
      <c r="B507" s="277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277"/>
      <c r="N507" s="277"/>
      <c r="O507" s="277"/>
      <c r="P507" s="277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 spans="1:26" ht="15.75" customHeight="1">
      <c r="A508" s="131"/>
      <c r="B508" s="277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277"/>
      <c r="N508" s="277"/>
      <c r="O508" s="277"/>
      <c r="P508" s="277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 spans="1:26" ht="15.75" customHeight="1">
      <c r="A509" s="131"/>
      <c r="B509" s="277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277"/>
      <c r="N509" s="277"/>
      <c r="O509" s="277"/>
      <c r="P509" s="277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 spans="1:26" ht="15.75" customHeight="1">
      <c r="A510" s="131"/>
      <c r="B510" s="277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277"/>
      <c r="N510" s="277"/>
      <c r="O510" s="277"/>
      <c r="P510" s="277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 spans="1:26" ht="15.75" customHeight="1">
      <c r="A511" s="131"/>
      <c r="B511" s="277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277"/>
      <c r="N511" s="277"/>
      <c r="O511" s="277"/>
      <c r="P511" s="277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 spans="1:26" ht="15.75" customHeight="1">
      <c r="A512" s="131"/>
      <c r="B512" s="277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277"/>
      <c r="N512" s="277"/>
      <c r="O512" s="277"/>
      <c r="P512" s="277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 spans="1:26" ht="15.75" customHeight="1">
      <c r="A513" s="131"/>
      <c r="B513" s="277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277"/>
      <c r="N513" s="277"/>
      <c r="O513" s="277"/>
      <c r="P513" s="277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 spans="1:26" ht="15.75" customHeight="1">
      <c r="A514" s="131"/>
      <c r="B514" s="277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277"/>
      <c r="N514" s="277"/>
      <c r="O514" s="277"/>
      <c r="P514" s="277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 spans="1:26" ht="15.75" customHeight="1">
      <c r="A515" s="131"/>
      <c r="B515" s="277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277"/>
      <c r="N515" s="277"/>
      <c r="O515" s="277"/>
      <c r="P515" s="277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 spans="1:26" ht="15.75" customHeight="1">
      <c r="A516" s="131"/>
      <c r="B516" s="277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277"/>
      <c r="N516" s="277"/>
      <c r="O516" s="277"/>
      <c r="P516" s="277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 spans="1:26" ht="15.75" customHeight="1">
      <c r="A517" s="131"/>
      <c r="B517" s="277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277"/>
      <c r="N517" s="277"/>
      <c r="O517" s="277"/>
      <c r="P517" s="277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 spans="1:26" ht="15.75" customHeight="1">
      <c r="A518" s="131"/>
      <c r="B518" s="277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277"/>
      <c r="N518" s="277"/>
      <c r="O518" s="277"/>
      <c r="P518" s="277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 spans="1:26" ht="15.75" customHeight="1">
      <c r="A519" s="131"/>
      <c r="B519" s="277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277"/>
      <c r="N519" s="277"/>
      <c r="O519" s="277"/>
      <c r="P519" s="277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 spans="1:26" ht="15.75" customHeight="1">
      <c r="A520" s="131"/>
      <c r="B520" s="277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277"/>
      <c r="N520" s="277"/>
      <c r="O520" s="277"/>
      <c r="P520" s="277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 spans="1:26" ht="15.75" customHeight="1">
      <c r="A521" s="131"/>
      <c r="B521" s="277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277"/>
      <c r="N521" s="277"/>
      <c r="O521" s="277"/>
      <c r="P521" s="277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 spans="1:26" ht="15.75" customHeight="1">
      <c r="A522" s="131"/>
      <c r="B522" s="277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277"/>
      <c r="N522" s="277"/>
      <c r="O522" s="277"/>
      <c r="P522" s="277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 spans="1:26" ht="15.75" customHeight="1">
      <c r="A523" s="131"/>
      <c r="B523" s="277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277"/>
      <c r="N523" s="277"/>
      <c r="O523" s="277"/>
      <c r="P523" s="277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 spans="1:26" ht="15.75" customHeight="1">
      <c r="A524" s="131"/>
      <c r="B524" s="277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277"/>
      <c r="N524" s="277"/>
      <c r="O524" s="277"/>
      <c r="P524" s="277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 spans="1:26" ht="15.75" customHeight="1">
      <c r="A525" s="131"/>
      <c r="B525" s="277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277"/>
      <c r="N525" s="277"/>
      <c r="O525" s="277"/>
      <c r="P525" s="277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 spans="1:26" ht="15.75" customHeight="1">
      <c r="A526" s="131"/>
      <c r="B526" s="277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277"/>
      <c r="N526" s="277"/>
      <c r="O526" s="277"/>
      <c r="P526" s="277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 spans="1:26" ht="15.75" customHeight="1">
      <c r="A527" s="131"/>
      <c r="B527" s="277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277"/>
      <c r="N527" s="277"/>
      <c r="O527" s="277"/>
      <c r="P527" s="277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 spans="1:26" ht="15.75" customHeight="1">
      <c r="A528" s="131"/>
      <c r="B528" s="277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277"/>
      <c r="N528" s="277"/>
      <c r="O528" s="277"/>
      <c r="P528" s="277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 spans="1:26" ht="15.75" customHeight="1">
      <c r="A529" s="131"/>
      <c r="B529" s="277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277"/>
      <c r="N529" s="277"/>
      <c r="O529" s="277"/>
      <c r="P529" s="277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 spans="1:26" ht="15.75" customHeight="1">
      <c r="A530" s="131"/>
      <c r="B530" s="277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277"/>
      <c r="N530" s="277"/>
      <c r="O530" s="277"/>
      <c r="P530" s="277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 spans="1:26" ht="15.75" customHeight="1">
      <c r="A531" s="131"/>
      <c r="B531" s="277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277"/>
      <c r="N531" s="277"/>
      <c r="O531" s="277"/>
      <c r="P531" s="277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 spans="1:26" ht="15.75" customHeight="1">
      <c r="A532" s="131"/>
      <c r="B532" s="277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277"/>
      <c r="N532" s="277"/>
      <c r="O532" s="277"/>
      <c r="P532" s="277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 spans="1:26" ht="15.75" customHeight="1">
      <c r="A533" s="131"/>
      <c r="B533" s="277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277"/>
      <c r="N533" s="277"/>
      <c r="O533" s="277"/>
      <c r="P533" s="277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 spans="1:26" ht="15.75" customHeight="1">
      <c r="A534" s="131"/>
      <c r="B534" s="277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277"/>
      <c r="N534" s="277"/>
      <c r="O534" s="277"/>
      <c r="P534" s="277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 spans="1:26" ht="15.75" customHeight="1">
      <c r="A535" s="131"/>
      <c r="B535" s="277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277"/>
      <c r="N535" s="277"/>
      <c r="O535" s="277"/>
      <c r="P535" s="277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 spans="1:26" ht="15.75" customHeight="1">
      <c r="A536" s="131"/>
      <c r="B536" s="277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277"/>
      <c r="N536" s="277"/>
      <c r="O536" s="277"/>
      <c r="P536" s="277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 spans="1:26" ht="15.75" customHeight="1">
      <c r="A537" s="131"/>
      <c r="B537" s="277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277"/>
      <c r="N537" s="277"/>
      <c r="O537" s="277"/>
      <c r="P537" s="277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 spans="1:26" ht="15.75" customHeight="1">
      <c r="A538" s="131"/>
      <c r="B538" s="277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277"/>
      <c r="N538" s="277"/>
      <c r="O538" s="277"/>
      <c r="P538" s="277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 spans="1:26" ht="15.75" customHeight="1">
      <c r="A539" s="131"/>
      <c r="B539" s="277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277"/>
      <c r="N539" s="277"/>
      <c r="O539" s="277"/>
      <c r="P539" s="277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 spans="1:26" ht="15.75" customHeight="1">
      <c r="A540" s="131"/>
      <c r="B540" s="277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277"/>
      <c r="N540" s="277"/>
      <c r="O540" s="277"/>
      <c r="P540" s="277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 spans="1:26" ht="15.75" customHeight="1">
      <c r="A541" s="131"/>
      <c r="B541" s="277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277"/>
      <c r="N541" s="277"/>
      <c r="O541" s="277"/>
      <c r="P541" s="277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 spans="1:26" ht="15.75" customHeight="1">
      <c r="A542" s="131"/>
      <c r="B542" s="277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277"/>
      <c r="N542" s="277"/>
      <c r="O542" s="277"/>
      <c r="P542" s="277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 spans="1:26" ht="15.75" customHeight="1">
      <c r="A543" s="131"/>
      <c r="B543" s="277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277"/>
      <c r="N543" s="277"/>
      <c r="O543" s="277"/>
      <c r="P543" s="277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 spans="1:26" ht="15.75" customHeight="1">
      <c r="A544" s="131"/>
      <c r="B544" s="277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277"/>
      <c r="N544" s="277"/>
      <c r="O544" s="277"/>
      <c r="P544" s="277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 spans="1:26" ht="15.75" customHeight="1">
      <c r="A545" s="131"/>
      <c r="B545" s="277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277"/>
      <c r="N545" s="277"/>
      <c r="O545" s="277"/>
      <c r="P545" s="277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 spans="1:26" ht="15.75" customHeight="1">
      <c r="A546" s="131"/>
      <c r="B546" s="277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277"/>
      <c r="N546" s="277"/>
      <c r="O546" s="277"/>
      <c r="P546" s="277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 spans="1:26" ht="15.75" customHeight="1">
      <c r="A547" s="131"/>
      <c r="B547" s="277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277"/>
      <c r="N547" s="277"/>
      <c r="O547" s="277"/>
      <c r="P547" s="277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 spans="1:26" ht="15.75" customHeight="1">
      <c r="A548" s="131"/>
      <c r="B548" s="277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277"/>
      <c r="N548" s="277"/>
      <c r="O548" s="277"/>
      <c r="P548" s="277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 spans="1:26" ht="15.75" customHeight="1">
      <c r="A549" s="131"/>
      <c r="B549" s="277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277"/>
      <c r="N549" s="277"/>
      <c r="O549" s="277"/>
      <c r="P549" s="277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 spans="1:26" ht="15.75" customHeight="1">
      <c r="A550" s="131"/>
      <c r="B550" s="277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277"/>
      <c r="N550" s="277"/>
      <c r="O550" s="277"/>
      <c r="P550" s="277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 spans="1:26" ht="15.75" customHeight="1">
      <c r="A551" s="131"/>
      <c r="B551" s="277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277"/>
      <c r="N551" s="277"/>
      <c r="O551" s="277"/>
      <c r="P551" s="277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 spans="1:26" ht="15.75" customHeight="1">
      <c r="A552" s="131"/>
      <c r="B552" s="277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277"/>
      <c r="N552" s="277"/>
      <c r="O552" s="277"/>
      <c r="P552" s="277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 spans="1:26" ht="15.75" customHeight="1">
      <c r="A553" s="131"/>
      <c r="B553" s="277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277"/>
      <c r="N553" s="277"/>
      <c r="O553" s="277"/>
      <c r="P553" s="277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 spans="1:26" ht="15.75" customHeight="1">
      <c r="A554" s="131"/>
      <c r="B554" s="277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277"/>
      <c r="N554" s="277"/>
      <c r="O554" s="277"/>
      <c r="P554" s="277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 spans="1:26" ht="15.75" customHeight="1">
      <c r="A555" s="131"/>
      <c r="B555" s="277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277"/>
      <c r="N555" s="277"/>
      <c r="O555" s="277"/>
      <c r="P555" s="277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 spans="1:26" ht="15.75" customHeight="1">
      <c r="A556" s="131"/>
      <c r="B556" s="277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277"/>
      <c r="N556" s="277"/>
      <c r="O556" s="277"/>
      <c r="P556" s="277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 spans="1:26" ht="15.75" customHeight="1">
      <c r="A557" s="131"/>
      <c r="B557" s="277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277"/>
      <c r="N557" s="277"/>
      <c r="O557" s="277"/>
      <c r="P557" s="277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 spans="1:26" ht="15.75" customHeight="1">
      <c r="A558" s="131"/>
      <c r="B558" s="277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277"/>
      <c r="N558" s="277"/>
      <c r="O558" s="277"/>
      <c r="P558" s="277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 spans="1:26" ht="15.75" customHeight="1">
      <c r="A559" s="131"/>
      <c r="B559" s="277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277"/>
      <c r="N559" s="277"/>
      <c r="O559" s="277"/>
      <c r="P559" s="277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 spans="1:26" ht="15.75" customHeight="1">
      <c r="A560" s="131"/>
      <c r="B560" s="277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277"/>
      <c r="N560" s="277"/>
      <c r="O560" s="277"/>
      <c r="P560" s="277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 spans="1:26" ht="15.75" customHeight="1">
      <c r="A561" s="131"/>
      <c r="B561" s="277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277"/>
      <c r="N561" s="277"/>
      <c r="O561" s="277"/>
      <c r="P561" s="277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 spans="1:26" ht="15.75" customHeight="1">
      <c r="A562" s="131"/>
      <c r="B562" s="277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277"/>
      <c r="N562" s="277"/>
      <c r="O562" s="277"/>
      <c r="P562" s="277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 spans="1:26" ht="15.75" customHeight="1">
      <c r="A563" s="131"/>
      <c r="B563" s="277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277"/>
      <c r="N563" s="277"/>
      <c r="O563" s="277"/>
      <c r="P563" s="277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 spans="1:26" ht="15.75" customHeight="1">
      <c r="A564" s="131"/>
      <c r="B564" s="277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277"/>
      <c r="N564" s="277"/>
      <c r="O564" s="277"/>
      <c r="P564" s="277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 spans="1:26" ht="15.75" customHeight="1">
      <c r="A565" s="131"/>
      <c r="B565" s="277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277"/>
      <c r="N565" s="277"/>
      <c r="O565" s="277"/>
      <c r="P565" s="277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 spans="1:26" ht="15.75" customHeight="1">
      <c r="A566" s="131"/>
      <c r="B566" s="277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277"/>
      <c r="N566" s="277"/>
      <c r="O566" s="277"/>
      <c r="P566" s="277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 spans="1:26" ht="15.75" customHeight="1">
      <c r="A567" s="131"/>
      <c r="B567" s="277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277"/>
      <c r="N567" s="277"/>
      <c r="O567" s="277"/>
      <c r="P567" s="277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 spans="1:26" ht="15.75" customHeight="1">
      <c r="A568" s="131"/>
      <c r="B568" s="277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277"/>
      <c r="N568" s="277"/>
      <c r="O568" s="277"/>
      <c r="P568" s="277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 spans="1:26" ht="15.75" customHeight="1">
      <c r="A569" s="131"/>
      <c r="B569" s="277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277"/>
      <c r="N569" s="277"/>
      <c r="O569" s="277"/>
      <c r="P569" s="277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 spans="1:26" ht="15.75" customHeight="1">
      <c r="A570" s="131"/>
      <c r="B570" s="277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277"/>
      <c r="N570" s="277"/>
      <c r="O570" s="277"/>
      <c r="P570" s="277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 spans="1:26" ht="15.75" customHeight="1">
      <c r="A571" s="131"/>
      <c r="B571" s="277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277"/>
      <c r="N571" s="277"/>
      <c r="O571" s="277"/>
      <c r="P571" s="277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 spans="1:26" ht="15.75" customHeight="1">
      <c r="A572" s="131"/>
      <c r="B572" s="277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277"/>
      <c r="N572" s="277"/>
      <c r="O572" s="277"/>
      <c r="P572" s="277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 spans="1:26" ht="15.75" customHeight="1">
      <c r="A573" s="131"/>
      <c r="B573" s="277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277"/>
      <c r="N573" s="277"/>
      <c r="O573" s="277"/>
      <c r="P573" s="277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 spans="1:26" ht="15.75" customHeight="1">
      <c r="A574" s="131"/>
      <c r="B574" s="277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277"/>
      <c r="N574" s="277"/>
      <c r="O574" s="277"/>
      <c r="P574" s="277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 spans="1:26" ht="15.75" customHeight="1">
      <c r="A575" s="131"/>
      <c r="B575" s="277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277"/>
      <c r="N575" s="277"/>
      <c r="O575" s="277"/>
      <c r="P575" s="277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 spans="1:26" ht="15.75" customHeight="1">
      <c r="A576" s="131"/>
      <c r="B576" s="277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277"/>
      <c r="N576" s="277"/>
      <c r="O576" s="277"/>
      <c r="P576" s="277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 spans="1:26" ht="15.75" customHeight="1">
      <c r="A577" s="131"/>
      <c r="B577" s="277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277"/>
      <c r="N577" s="277"/>
      <c r="O577" s="277"/>
      <c r="P577" s="277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 spans="1:26" ht="15.75" customHeight="1">
      <c r="A578" s="131"/>
      <c r="B578" s="277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277"/>
      <c r="N578" s="277"/>
      <c r="O578" s="277"/>
      <c r="P578" s="277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 spans="1:26" ht="15.75" customHeight="1">
      <c r="A579" s="131"/>
      <c r="B579" s="277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277"/>
      <c r="N579" s="277"/>
      <c r="O579" s="277"/>
      <c r="P579" s="277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 spans="1:26" ht="15.75" customHeight="1">
      <c r="A580" s="131"/>
      <c r="B580" s="277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277"/>
      <c r="N580" s="277"/>
      <c r="O580" s="277"/>
      <c r="P580" s="277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 spans="1:26" ht="15.75" customHeight="1">
      <c r="A581" s="131"/>
      <c r="B581" s="277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277"/>
      <c r="N581" s="277"/>
      <c r="O581" s="277"/>
      <c r="P581" s="277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 spans="1:26" ht="15.75" customHeight="1">
      <c r="A582" s="131"/>
      <c r="B582" s="277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277"/>
      <c r="N582" s="277"/>
      <c r="O582" s="277"/>
      <c r="P582" s="277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 spans="1:26" ht="15.75" customHeight="1">
      <c r="A583" s="131"/>
      <c r="B583" s="277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277"/>
      <c r="N583" s="277"/>
      <c r="O583" s="277"/>
      <c r="P583" s="277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 spans="1:26" ht="15.75" customHeight="1">
      <c r="A584" s="131"/>
      <c r="B584" s="277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277"/>
      <c r="N584" s="277"/>
      <c r="O584" s="277"/>
      <c r="P584" s="277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 spans="1:26" ht="15.75" customHeight="1">
      <c r="A585" s="131"/>
      <c r="B585" s="277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277"/>
      <c r="N585" s="277"/>
      <c r="O585" s="277"/>
      <c r="P585" s="277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 spans="1:26" ht="15.75" customHeight="1">
      <c r="A586" s="131"/>
      <c r="B586" s="277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277"/>
      <c r="N586" s="277"/>
      <c r="O586" s="277"/>
      <c r="P586" s="277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 spans="1:26" ht="15.75" customHeight="1">
      <c r="A587" s="131"/>
      <c r="B587" s="277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277"/>
      <c r="N587" s="277"/>
      <c r="O587" s="277"/>
      <c r="P587" s="277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 spans="1:26" ht="15.75" customHeight="1">
      <c r="A588" s="131"/>
      <c r="B588" s="277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277"/>
      <c r="N588" s="277"/>
      <c r="O588" s="277"/>
      <c r="P588" s="277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 spans="1:26" ht="15.75" customHeight="1">
      <c r="A589" s="131"/>
      <c r="B589" s="277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277"/>
      <c r="N589" s="277"/>
      <c r="O589" s="277"/>
      <c r="P589" s="277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 spans="1:26" ht="15.75" customHeight="1">
      <c r="A590" s="131"/>
      <c r="B590" s="277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277"/>
      <c r="N590" s="277"/>
      <c r="O590" s="277"/>
      <c r="P590" s="277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 spans="1:26" ht="15.75" customHeight="1">
      <c r="A591" s="131"/>
      <c r="B591" s="277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277"/>
      <c r="N591" s="277"/>
      <c r="O591" s="277"/>
      <c r="P591" s="277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 spans="1:26" ht="15.75" customHeight="1">
      <c r="A592" s="131"/>
      <c r="B592" s="277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277"/>
      <c r="N592" s="277"/>
      <c r="O592" s="277"/>
      <c r="P592" s="277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 spans="1:26" ht="15.75" customHeight="1">
      <c r="A593" s="131"/>
      <c r="B593" s="277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277"/>
      <c r="N593" s="277"/>
      <c r="O593" s="277"/>
      <c r="P593" s="277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 spans="1:26" ht="15.75" customHeight="1">
      <c r="A594" s="131"/>
      <c r="B594" s="277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277"/>
      <c r="N594" s="277"/>
      <c r="O594" s="277"/>
      <c r="P594" s="277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 spans="1:26" ht="15.75" customHeight="1">
      <c r="A595" s="131"/>
      <c r="B595" s="277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277"/>
      <c r="N595" s="277"/>
      <c r="O595" s="277"/>
      <c r="P595" s="277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 spans="1:26" ht="15.75" customHeight="1">
      <c r="A596" s="131"/>
      <c r="B596" s="277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277"/>
      <c r="N596" s="277"/>
      <c r="O596" s="277"/>
      <c r="P596" s="277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 spans="1:26" ht="15.75" customHeight="1">
      <c r="A597" s="131"/>
      <c r="B597" s="277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277"/>
      <c r="N597" s="277"/>
      <c r="O597" s="277"/>
      <c r="P597" s="277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 spans="1:26" ht="15.75" customHeight="1">
      <c r="A598" s="131"/>
      <c r="B598" s="277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277"/>
      <c r="N598" s="277"/>
      <c r="O598" s="277"/>
      <c r="P598" s="277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 spans="1:26" ht="15.75" customHeight="1">
      <c r="A599" s="131"/>
      <c r="B599" s="277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277"/>
      <c r="N599" s="277"/>
      <c r="O599" s="277"/>
      <c r="P599" s="277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 spans="1:26" ht="15.75" customHeight="1">
      <c r="A600" s="131"/>
      <c r="B600" s="277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277"/>
      <c r="N600" s="277"/>
      <c r="O600" s="277"/>
      <c r="P600" s="277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 spans="1:26" ht="15.75" customHeight="1">
      <c r="A601" s="131"/>
      <c r="B601" s="277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277"/>
      <c r="N601" s="277"/>
      <c r="O601" s="277"/>
      <c r="P601" s="277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 spans="1:26" ht="15.75" customHeight="1">
      <c r="A602" s="131"/>
      <c r="B602" s="277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277"/>
      <c r="N602" s="277"/>
      <c r="O602" s="277"/>
      <c r="P602" s="277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 spans="1:26" ht="15.75" customHeight="1">
      <c r="A603" s="131"/>
      <c r="B603" s="277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277"/>
      <c r="N603" s="277"/>
      <c r="O603" s="277"/>
      <c r="P603" s="277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 spans="1:26" ht="15.75" customHeight="1">
      <c r="A604" s="131"/>
      <c r="B604" s="277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277"/>
      <c r="N604" s="277"/>
      <c r="O604" s="277"/>
      <c r="P604" s="277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 spans="1:26" ht="15.75" customHeight="1">
      <c r="A605" s="131"/>
      <c r="B605" s="277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277"/>
      <c r="N605" s="277"/>
      <c r="O605" s="277"/>
      <c r="P605" s="277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 spans="1:26" ht="15.75" customHeight="1">
      <c r="A606" s="131"/>
      <c r="B606" s="277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277"/>
      <c r="N606" s="277"/>
      <c r="O606" s="277"/>
      <c r="P606" s="277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 spans="1:26" ht="15.75" customHeight="1">
      <c r="A607" s="131"/>
      <c r="B607" s="277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277"/>
      <c r="N607" s="277"/>
      <c r="O607" s="277"/>
      <c r="P607" s="277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 spans="1:26" ht="15.75" customHeight="1">
      <c r="A608" s="131"/>
      <c r="B608" s="277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277"/>
      <c r="N608" s="277"/>
      <c r="O608" s="277"/>
      <c r="P608" s="277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 spans="1:26" ht="15.75" customHeight="1">
      <c r="A609" s="131"/>
      <c r="B609" s="277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277"/>
      <c r="N609" s="277"/>
      <c r="O609" s="277"/>
      <c r="P609" s="277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 spans="1:26" ht="15.75" customHeight="1">
      <c r="A610" s="131"/>
      <c r="B610" s="277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277"/>
      <c r="N610" s="277"/>
      <c r="O610" s="277"/>
      <c r="P610" s="277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 spans="1:26" ht="15.75" customHeight="1">
      <c r="A611" s="131"/>
      <c r="B611" s="277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277"/>
      <c r="N611" s="277"/>
      <c r="O611" s="277"/>
      <c r="P611" s="277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 spans="1:26" ht="15.75" customHeight="1">
      <c r="A612" s="131"/>
      <c r="B612" s="277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277"/>
      <c r="N612" s="277"/>
      <c r="O612" s="277"/>
      <c r="P612" s="277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 spans="1:26" ht="15.75" customHeight="1">
      <c r="A613" s="131"/>
      <c r="B613" s="277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277"/>
      <c r="N613" s="277"/>
      <c r="O613" s="277"/>
      <c r="P613" s="277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 spans="1:26" ht="15.75" customHeight="1">
      <c r="A614" s="131"/>
      <c r="B614" s="277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277"/>
      <c r="N614" s="277"/>
      <c r="O614" s="277"/>
      <c r="P614" s="277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 spans="1:26" ht="15.75" customHeight="1">
      <c r="A615" s="131"/>
      <c r="B615" s="277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277"/>
      <c r="N615" s="277"/>
      <c r="O615" s="277"/>
      <c r="P615" s="277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 spans="1:26" ht="15.75" customHeight="1">
      <c r="A616" s="131"/>
      <c r="B616" s="277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277"/>
      <c r="N616" s="277"/>
      <c r="O616" s="277"/>
      <c r="P616" s="277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 spans="1:26" ht="15.75" customHeight="1">
      <c r="A617" s="131"/>
      <c r="B617" s="277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277"/>
      <c r="N617" s="277"/>
      <c r="O617" s="277"/>
      <c r="P617" s="277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 spans="1:26" ht="15.75" customHeight="1">
      <c r="A618" s="131"/>
      <c r="B618" s="277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277"/>
      <c r="N618" s="277"/>
      <c r="O618" s="277"/>
      <c r="P618" s="277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 spans="1:26" ht="15.75" customHeight="1">
      <c r="A619" s="131"/>
      <c r="B619" s="277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277"/>
      <c r="N619" s="277"/>
      <c r="O619" s="277"/>
      <c r="P619" s="277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 spans="1:26" ht="15.75" customHeight="1">
      <c r="A620" s="131"/>
      <c r="B620" s="277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277"/>
      <c r="N620" s="277"/>
      <c r="O620" s="277"/>
      <c r="P620" s="277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 spans="1:26" ht="15.75" customHeight="1">
      <c r="A621" s="131"/>
      <c r="B621" s="277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277"/>
      <c r="N621" s="277"/>
      <c r="O621" s="277"/>
      <c r="P621" s="277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 spans="1:26" ht="15.75" customHeight="1">
      <c r="A622" s="131"/>
      <c r="B622" s="277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277"/>
      <c r="N622" s="277"/>
      <c r="O622" s="277"/>
      <c r="P622" s="277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 spans="1:26" ht="15.75" customHeight="1">
      <c r="A623" s="131"/>
      <c r="B623" s="277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277"/>
      <c r="N623" s="277"/>
      <c r="O623" s="277"/>
      <c r="P623" s="277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 spans="1:26" ht="15.75" customHeight="1">
      <c r="A624" s="131"/>
      <c r="B624" s="277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277"/>
      <c r="N624" s="277"/>
      <c r="O624" s="277"/>
      <c r="P624" s="277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 spans="1:26" ht="15.75" customHeight="1">
      <c r="A625" s="131"/>
      <c r="B625" s="277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277"/>
      <c r="N625" s="277"/>
      <c r="O625" s="277"/>
      <c r="P625" s="277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 spans="1:26" ht="15.75" customHeight="1">
      <c r="A626" s="131"/>
      <c r="B626" s="277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277"/>
      <c r="N626" s="277"/>
      <c r="O626" s="277"/>
      <c r="P626" s="277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 spans="1:26" ht="15.75" customHeight="1">
      <c r="A627" s="131"/>
      <c r="B627" s="277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277"/>
      <c r="N627" s="277"/>
      <c r="O627" s="277"/>
      <c r="P627" s="277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 spans="1:26" ht="15.75" customHeight="1">
      <c r="A628" s="131"/>
      <c r="B628" s="277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277"/>
      <c r="N628" s="277"/>
      <c r="O628" s="277"/>
      <c r="P628" s="277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 spans="1:26" ht="15.75" customHeight="1">
      <c r="A629" s="131"/>
      <c r="B629" s="277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277"/>
      <c r="N629" s="277"/>
      <c r="O629" s="277"/>
      <c r="P629" s="277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 spans="1:26" ht="15.75" customHeight="1">
      <c r="A630" s="131"/>
      <c r="B630" s="277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277"/>
      <c r="N630" s="277"/>
      <c r="O630" s="277"/>
      <c r="P630" s="277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 spans="1:26" ht="15.75" customHeight="1">
      <c r="A631" s="131"/>
      <c r="B631" s="277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277"/>
      <c r="N631" s="277"/>
      <c r="O631" s="277"/>
      <c r="P631" s="277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 spans="1:26" ht="15.75" customHeight="1">
      <c r="A632" s="131"/>
      <c r="B632" s="277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277"/>
      <c r="N632" s="277"/>
      <c r="O632" s="277"/>
      <c r="P632" s="277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 spans="1:26" ht="15.75" customHeight="1">
      <c r="A633" s="131"/>
      <c r="B633" s="277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277"/>
      <c r="N633" s="277"/>
      <c r="O633" s="277"/>
      <c r="P633" s="277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 spans="1:26" ht="15.75" customHeight="1">
      <c r="A634" s="131"/>
      <c r="B634" s="277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277"/>
      <c r="N634" s="277"/>
      <c r="O634" s="277"/>
      <c r="P634" s="277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 spans="1:26" ht="15.75" customHeight="1">
      <c r="A635" s="131"/>
      <c r="B635" s="277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277"/>
      <c r="N635" s="277"/>
      <c r="O635" s="277"/>
      <c r="P635" s="277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 spans="1:26" ht="15.75" customHeight="1">
      <c r="A636" s="131"/>
      <c r="B636" s="277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277"/>
      <c r="N636" s="277"/>
      <c r="O636" s="277"/>
      <c r="P636" s="277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 spans="1:26" ht="15.75" customHeight="1">
      <c r="A637" s="131"/>
      <c r="B637" s="277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277"/>
      <c r="N637" s="277"/>
      <c r="O637" s="277"/>
      <c r="P637" s="277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 spans="1:26" ht="15.75" customHeight="1">
      <c r="A638" s="131"/>
      <c r="B638" s="277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277"/>
      <c r="N638" s="277"/>
      <c r="O638" s="277"/>
      <c r="P638" s="277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 spans="1:26" ht="15.75" customHeight="1">
      <c r="A639" s="131"/>
      <c r="B639" s="277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277"/>
      <c r="N639" s="277"/>
      <c r="O639" s="277"/>
      <c r="P639" s="277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 spans="1:26" ht="15.75" customHeight="1">
      <c r="A640" s="131"/>
      <c r="B640" s="277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277"/>
      <c r="N640" s="277"/>
      <c r="O640" s="277"/>
      <c r="P640" s="277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 spans="1:26" ht="15.75" customHeight="1">
      <c r="A641" s="131"/>
      <c r="B641" s="277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277"/>
      <c r="N641" s="277"/>
      <c r="O641" s="277"/>
      <c r="P641" s="277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 spans="1:26" ht="15.75" customHeight="1">
      <c r="A642" s="131"/>
      <c r="B642" s="277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277"/>
      <c r="N642" s="277"/>
      <c r="O642" s="277"/>
      <c r="P642" s="277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 spans="1:26" ht="15.75" customHeight="1">
      <c r="A643" s="131"/>
      <c r="B643" s="277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277"/>
      <c r="N643" s="277"/>
      <c r="O643" s="277"/>
      <c r="P643" s="277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 spans="1:26" ht="15.75" customHeight="1">
      <c r="A644" s="131"/>
      <c r="B644" s="277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277"/>
      <c r="N644" s="277"/>
      <c r="O644" s="277"/>
      <c r="P644" s="277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 spans="1:26" ht="15.75" customHeight="1">
      <c r="A645" s="131"/>
      <c r="B645" s="277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277"/>
      <c r="N645" s="277"/>
      <c r="O645" s="277"/>
      <c r="P645" s="277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 spans="1:26" ht="15.75" customHeight="1">
      <c r="A646" s="131"/>
      <c r="B646" s="277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277"/>
      <c r="N646" s="277"/>
      <c r="O646" s="277"/>
      <c r="P646" s="277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 spans="1:26" ht="15.75" customHeight="1">
      <c r="A647" s="131"/>
      <c r="B647" s="277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277"/>
      <c r="N647" s="277"/>
      <c r="O647" s="277"/>
      <c r="P647" s="277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 spans="1:26" ht="15.75" customHeight="1">
      <c r="A648" s="131"/>
      <c r="B648" s="277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277"/>
      <c r="N648" s="277"/>
      <c r="O648" s="277"/>
      <c r="P648" s="277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 spans="1:26" ht="15.75" customHeight="1">
      <c r="A649" s="131"/>
      <c r="B649" s="277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277"/>
      <c r="N649" s="277"/>
      <c r="O649" s="277"/>
      <c r="P649" s="277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 spans="1:26" ht="15.75" customHeight="1">
      <c r="A650" s="131"/>
      <c r="B650" s="277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277"/>
      <c r="N650" s="277"/>
      <c r="O650" s="277"/>
      <c r="P650" s="277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 spans="1:26" ht="15.75" customHeight="1">
      <c r="A651" s="131"/>
      <c r="B651" s="277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277"/>
      <c r="N651" s="277"/>
      <c r="O651" s="277"/>
      <c r="P651" s="277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 spans="1:26" ht="15.75" customHeight="1">
      <c r="A652" s="131"/>
      <c r="B652" s="277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277"/>
      <c r="N652" s="277"/>
      <c r="O652" s="277"/>
      <c r="P652" s="277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 spans="1:26" ht="15.75" customHeight="1">
      <c r="A653" s="131"/>
      <c r="B653" s="277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277"/>
      <c r="N653" s="277"/>
      <c r="O653" s="277"/>
      <c r="P653" s="277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 spans="1:26" ht="15.75" customHeight="1">
      <c r="A654" s="131"/>
      <c r="B654" s="277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277"/>
      <c r="N654" s="277"/>
      <c r="O654" s="277"/>
      <c r="P654" s="277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 spans="1:26" ht="15.75" customHeight="1">
      <c r="A655" s="131"/>
      <c r="B655" s="277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277"/>
      <c r="N655" s="277"/>
      <c r="O655" s="277"/>
      <c r="P655" s="277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 spans="1:26" ht="15.75" customHeight="1">
      <c r="A656" s="131"/>
      <c r="B656" s="277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277"/>
      <c r="N656" s="277"/>
      <c r="O656" s="277"/>
      <c r="P656" s="277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 spans="1:26" ht="15.75" customHeight="1">
      <c r="A657" s="131"/>
      <c r="B657" s="277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277"/>
      <c r="N657" s="277"/>
      <c r="O657" s="277"/>
      <c r="P657" s="277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 spans="1:26" ht="15.75" customHeight="1">
      <c r="A658" s="131"/>
      <c r="B658" s="277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277"/>
      <c r="N658" s="277"/>
      <c r="O658" s="277"/>
      <c r="P658" s="277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 spans="1:26" ht="15.75" customHeight="1">
      <c r="A659" s="131"/>
      <c r="B659" s="277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277"/>
      <c r="N659" s="277"/>
      <c r="O659" s="277"/>
      <c r="P659" s="277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 spans="1:26" ht="15.75" customHeight="1">
      <c r="A660" s="131"/>
      <c r="B660" s="277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277"/>
      <c r="N660" s="277"/>
      <c r="O660" s="277"/>
      <c r="P660" s="277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 spans="1:26" ht="15.75" customHeight="1">
      <c r="A661" s="131"/>
      <c r="B661" s="277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277"/>
      <c r="N661" s="277"/>
      <c r="O661" s="277"/>
      <c r="P661" s="277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 spans="1:26" ht="15.75" customHeight="1">
      <c r="A662" s="131"/>
      <c r="B662" s="277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277"/>
      <c r="N662" s="277"/>
      <c r="O662" s="277"/>
      <c r="P662" s="277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 spans="1:26" ht="15.75" customHeight="1">
      <c r="A663" s="131"/>
      <c r="B663" s="277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277"/>
      <c r="N663" s="277"/>
      <c r="O663" s="277"/>
      <c r="P663" s="277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 spans="1:26" ht="15.75" customHeight="1">
      <c r="A664" s="131"/>
      <c r="B664" s="277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277"/>
      <c r="N664" s="277"/>
      <c r="O664" s="277"/>
      <c r="P664" s="277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 spans="1:26" ht="15.75" customHeight="1">
      <c r="A665" s="131"/>
      <c r="B665" s="277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277"/>
      <c r="N665" s="277"/>
      <c r="O665" s="277"/>
      <c r="P665" s="277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 spans="1:26" ht="15.75" customHeight="1">
      <c r="A666" s="131"/>
      <c r="B666" s="277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277"/>
      <c r="N666" s="277"/>
      <c r="O666" s="277"/>
      <c r="P666" s="277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 spans="1:26" ht="15.75" customHeight="1">
      <c r="A667" s="131"/>
      <c r="B667" s="277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277"/>
      <c r="N667" s="277"/>
      <c r="O667" s="277"/>
      <c r="P667" s="277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 spans="1:26" ht="15.75" customHeight="1">
      <c r="A668" s="131"/>
      <c r="B668" s="277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277"/>
      <c r="N668" s="277"/>
      <c r="O668" s="277"/>
      <c r="P668" s="277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 spans="1:26" ht="15.75" customHeight="1">
      <c r="A669" s="131"/>
      <c r="B669" s="277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277"/>
      <c r="N669" s="277"/>
      <c r="O669" s="277"/>
      <c r="P669" s="277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 spans="1:26" ht="15.75" customHeight="1">
      <c r="A670" s="131"/>
      <c r="B670" s="277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277"/>
      <c r="N670" s="277"/>
      <c r="O670" s="277"/>
      <c r="P670" s="277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 spans="1:26" ht="15.75" customHeight="1">
      <c r="A671" s="131"/>
      <c r="B671" s="277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277"/>
      <c r="N671" s="277"/>
      <c r="O671" s="277"/>
      <c r="P671" s="277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 spans="1:26" ht="15.75" customHeight="1">
      <c r="A672" s="131"/>
      <c r="B672" s="277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277"/>
      <c r="N672" s="277"/>
      <c r="O672" s="277"/>
      <c r="P672" s="277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 spans="1:26" ht="15.75" customHeight="1">
      <c r="A673" s="131"/>
      <c r="B673" s="277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277"/>
      <c r="N673" s="277"/>
      <c r="O673" s="277"/>
      <c r="P673" s="277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 spans="1:26" ht="15.75" customHeight="1">
      <c r="A674" s="131"/>
      <c r="B674" s="277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277"/>
      <c r="N674" s="277"/>
      <c r="O674" s="277"/>
      <c r="P674" s="277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 spans="1:26" ht="15.75" customHeight="1">
      <c r="A675" s="131"/>
      <c r="B675" s="277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277"/>
      <c r="N675" s="277"/>
      <c r="O675" s="277"/>
      <c r="P675" s="277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 spans="1:26" ht="15.75" customHeight="1">
      <c r="A676" s="131"/>
      <c r="B676" s="277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277"/>
      <c r="N676" s="277"/>
      <c r="O676" s="277"/>
      <c r="P676" s="277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 spans="1:26" ht="15.75" customHeight="1">
      <c r="A677" s="131"/>
      <c r="B677" s="277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277"/>
      <c r="N677" s="277"/>
      <c r="O677" s="277"/>
      <c r="P677" s="277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 spans="1:26" ht="15.75" customHeight="1">
      <c r="A678" s="131"/>
      <c r="B678" s="277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277"/>
      <c r="N678" s="277"/>
      <c r="O678" s="277"/>
      <c r="P678" s="277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 spans="1:26" ht="15.75" customHeight="1">
      <c r="A679" s="131"/>
      <c r="B679" s="277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277"/>
      <c r="N679" s="277"/>
      <c r="O679" s="277"/>
      <c r="P679" s="277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 spans="1:26" ht="15.75" customHeight="1">
      <c r="A680" s="131"/>
      <c r="B680" s="277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277"/>
      <c r="N680" s="277"/>
      <c r="O680" s="277"/>
      <c r="P680" s="277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 spans="1:26" ht="15.75" customHeight="1">
      <c r="A681" s="131"/>
      <c r="B681" s="277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277"/>
      <c r="N681" s="277"/>
      <c r="O681" s="277"/>
      <c r="P681" s="277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 spans="1:26" ht="15.75" customHeight="1">
      <c r="A682" s="131"/>
      <c r="B682" s="277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277"/>
      <c r="N682" s="277"/>
      <c r="O682" s="277"/>
      <c r="P682" s="277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 spans="1:26" ht="15.75" customHeight="1">
      <c r="A683" s="131"/>
      <c r="B683" s="277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277"/>
      <c r="N683" s="277"/>
      <c r="O683" s="277"/>
      <c r="P683" s="277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 spans="1:26" ht="15.75" customHeight="1">
      <c r="A684" s="131"/>
      <c r="B684" s="277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277"/>
      <c r="N684" s="277"/>
      <c r="O684" s="277"/>
      <c r="P684" s="277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 spans="1:26" ht="15.75" customHeight="1">
      <c r="A685" s="131"/>
      <c r="B685" s="277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277"/>
      <c r="N685" s="277"/>
      <c r="O685" s="277"/>
      <c r="P685" s="277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 spans="1:26" ht="15.75" customHeight="1">
      <c r="A686" s="131"/>
      <c r="B686" s="277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277"/>
      <c r="N686" s="277"/>
      <c r="O686" s="277"/>
      <c r="P686" s="277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 spans="1:26" ht="15.75" customHeight="1">
      <c r="A687" s="131"/>
      <c r="B687" s="277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277"/>
      <c r="N687" s="277"/>
      <c r="O687" s="277"/>
      <c r="P687" s="277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 spans="1:26" ht="15.75" customHeight="1">
      <c r="A688" s="131"/>
      <c r="B688" s="277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277"/>
      <c r="N688" s="277"/>
      <c r="O688" s="277"/>
      <c r="P688" s="277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 spans="1:26" ht="15.75" customHeight="1">
      <c r="A689" s="131"/>
      <c r="B689" s="277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277"/>
      <c r="N689" s="277"/>
      <c r="O689" s="277"/>
      <c r="P689" s="277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 spans="1:26" ht="15.75" customHeight="1">
      <c r="A690" s="131"/>
      <c r="B690" s="277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277"/>
      <c r="N690" s="277"/>
      <c r="O690" s="277"/>
      <c r="P690" s="277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 spans="1:26" ht="15.75" customHeight="1">
      <c r="A691" s="131"/>
      <c r="B691" s="277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277"/>
      <c r="N691" s="277"/>
      <c r="O691" s="277"/>
      <c r="P691" s="277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 spans="1:26" ht="15.75" customHeight="1">
      <c r="A692" s="131"/>
      <c r="B692" s="277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277"/>
      <c r="N692" s="277"/>
      <c r="O692" s="277"/>
      <c r="P692" s="277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 spans="1:26" ht="15.75" customHeight="1">
      <c r="A693" s="131"/>
      <c r="B693" s="277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277"/>
      <c r="N693" s="277"/>
      <c r="O693" s="277"/>
      <c r="P693" s="277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 spans="1:26" ht="15.75" customHeight="1">
      <c r="A694" s="131"/>
      <c r="B694" s="277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277"/>
      <c r="N694" s="277"/>
      <c r="O694" s="277"/>
      <c r="P694" s="277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 spans="1:26" ht="15.75" customHeight="1">
      <c r="A695" s="131"/>
      <c r="B695" s="277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277"/>
      <c r="N695" s="277"/>
      <c r="O695" s="277"/>
      <c r="P695" s="277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 spans="1:26" ht="15.75" customHeight="1">
      <c r="A696" s="131"/>
      <c r="B696" s="277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277"/>
      <c r="N696" s="277"/>
      <c r="O696" s="277"/>
      <c r="P696" s="277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 spans="1:26" ht="15.75" customHeight="1">
      <c r="A697" s="131"/>
      <c r="B697" s="277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277"/>
      <c r="N697" s="277"/>
      <c r="O697" s="277"/>
      <c r="P697" s="277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 spans="1:26" ht="15.75" customHeight="1">
      <c r="A698" s="131"/>
      <c r="B698" s="277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277"/>
      <c r="N698" s="277"/>
      <c r="O698" s="277"/>
      <c r="P698" s="277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 spans="1:26" ht="15.75" customHeight="1">
      <c r="A699" s="131"/>
      <c r="B699" s="277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277"/>
      <c r="N699" s="277"/>
      <c r="O699" s="277"/>
      <c r="P699" s="277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 spans="1:26" ht="15.75" customHeight="1">
      <c r="A700" s="131"/>
      <c r="B700" s="277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277"/>
      <c r="N700" s="277"/>
      <c r="O700" s="277"/>
      <c r="P700" s="277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 spans="1:26" ht="15.75" customHeight="1">
      <c r="A701" s="131"/>
      <c r="B701" s="277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277"/>
      <c r="N701" s="277"/>
      <c r="O701" s="277"/>
      <c r="P701" s="277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 spans="1:26" ht="15.75" customHeight="1">
      <c r="A702" s="131"/>
      <c r="B702" s="277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277"/>
      <c r="N702" s="277"/>
      <c r="O702" s="277"/>
      <c r="P702" s="277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 spans="1:26" ht="15.75" customHeight="1">
      <c r="A703" s="131"/>
      <c r="B703" s="277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277"/>
      <c r="N703" s="277"/>
      <c r="O703" s="277"/>
      <c r="P703" s="277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 spans="1:26" ht="15.75" customHeight="1">
      <c r="A704" s="131"/>
      <c r="B704" s="277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277"/>
      <c r="N704" s="277"/>
      <c r="O704" s="277"/>
      <c r="P704" s="277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 spans="1:26" ht="15.75" customHeight="1">
      <c r="A705" s="131"/>
      <c r="B705" s="277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277"/>
      <c r="N705" s="277"/>
      <c r="O705" s="277"/>
      <c r="P705" s="277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 spans="1:26" ht="15.75" customHeight="1">
      <c r="A706" s="131"/>
      <c r="B706" s="277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277"/>
      <c r="N706" s="277"/>
      <c r="O706" s="277"/>
      <c r="P706" s="277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 spans="1:26" ht="15.75" customHeight="1">
      <c r="A707" s="131"/>
      <c r="B707" s="277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277"/>
      <c r="N707" s="277"/>
      <c r="O707" s="277"/>
      <c r="P707" s="277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 spans="1:26" ht="15.75" customHeight="1">
      <c r="A708" s="131"/>
      <c r="B708" s="277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277"/>
      <c r="N708" s="277"/>
      <c r="O708" s="277"/>
      <c r="P708" s="277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 spans="1:26" ht="15.75" customHeight="1">
      <c r="A709" s="131"/>
      <c r="B709" s="277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277"/>
      <c r="N709" s="277"/>
      <c r="O709" s="277"/>
      <c r="P709" s="277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 spans="1:26" ht="15.75" customHeight="1">
      <c r="A710" s="131"/>
      <c r="B710" s="277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277"/>
      <c r="N710" s="277"/>
      <c r="O710" s="277"/>
      <c r="P710" s="277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 spans="1:26" ht="15.75" customHeight="1">
      <c r="A711" s="131"/>
      <c r="B711" s="277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277"/>
      <c r="N711" s="277"/>
      <c r="O711" s="277"/>
      <c r="P711" s="277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 spans="1:26" ht="15.75" customHeight="1">
      <c r="A712" s="131"/>
      <c r="B712" s="277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277"/>
      <c r="N712" s="277"/>
      <c r="O712" s="277"/>
      <c r="P712" s="277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 spans="1:26" ht="15.75" customHeight="1">
      <c r="A713" s="131"/>
      <c r="B713" s="277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277"/>
      <c r="N713" s="277"/>
      <c r="O713" s="277"/>
      <c r="P713" s="277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 spans="1:26" ht="15.75" customHeight="1">
      <c r="A714" s="131"/>
      <c r="B714" s="277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277"/>
      <c r="N714" s="277"/>
      <c r="O714" s="277"/>
      <c r="P714" s="277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 spans="1:26" ht="15.75" customHeight="1">
      <c r="A715" s="131"/>
      <c r="B715" s="277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277"/>
      <c r="N715" s="277"/>
      <c r="O715" s="277"/>
      <c r="P715" s="277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 spans="1:26" ht="15.75" customHeight="1">
      <c r="A716" s="131"/>
      <c r="B716" s="277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277"/>
      <c r="N716" s="277"/>
      <c r="O716" s="277"/>
      <c r="P716" s="277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 spans="1:26" ht="15.75" customHeight="1">
      <c r="A717" s="131"/>
      <c r="B717" s="277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277"/>
      <c r="N717" s="277"/>
      <c r="O717" s="277"/>
      <c r="P717" s="277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 spans="1:26" ht="15.75" customHeight="1">
      <c r="A718" s="131"/>
      <c r="B718" s="277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277"/>
      <c r="N718" s="277"/>
      <c r="O718" s="277"/>
      <c r="P718" s="277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 spans="1:26" ht="15.75" customHeight="1">
      <c r="A719" s="131"/>
      <c r="B719" s="277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277"/>
      <c r="N719" s="277"/>
      <c r="O719" s="277"/>
      <c r="P719" s="277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 spans="1:26" ht="15.75" customHeight="1">
      <c r="A720" s="131"/>
      <c r="B720" s="277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277"/>
      <c r="N720" s="277"/>
      <c r="O720" s="277"/>
      <c r="P720" s="277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 spans="1:26" ht="15.75" customHeight="1">
      <c r="A721" s="131"/>
      <c r="B721" s="277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277"/>
      <c r="N721" s="277"/>
      <c r="O721" s="277"/>
      <c r="P721" s="277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 spans="1:26" ht="15.75" customHeight="1">
      <c r="A722" s="131"/>
      <c r="B722" s="277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277"/>
      <c r="N722" s="277"/>
      <c r="O722" s="277"/>
      <c r="P722" s="277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 spans="1:26" ht="15.75" customHeight="1">
      <c r="A723" s="131"/>
      <c r="B723" s="277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277"/>
      <c r="N723" s="277"/>
      <c r="O723" s="277"/>
      <c r="P723" s="277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 spans="1:26" ht="15.75" customHeight="1">
      <c r="A724" s="131"/>
      <c r="B724" s="277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277"/>
      <c r="N724" s="277"/>
      <c r="O724" s="277"/>
      <c r="P724" s="277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 spans="1:26" ht="15.75" customHeight="1">
      <c r="A725" s="131"/>
      <c r="B725" s="277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277"/>
      <c r="N725" s="277"/>
      <c r="O725" s="277"/>
      <c r="P725" s="277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 spans="1:26" ht="15.75" customHeight="1">
      <c r="A726" s="131"/>
      <c r="B726" s="277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277"/>
      <c r="N726" s="277"/>
      <c r="O726" s="277"/>
      <c r="P726" s="277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 spans="1:26" ht="15.75" customHeight="1">
      <c r="A727" s="131"/>
      <c r="B727" s="277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277"/>
      <c r="N727" s="277"/>
      <c r="O727" s="277"/>
      <c r="P727" s="277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 spans="1:26" ht="15.75" customHeight="1">
      <c r="A728" s="131"/>
      <c r="B728" s="277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277"/>
      <c r="N728" s="277"/>
      <c r="O728" s="277"/>
      <c r="P728" s="277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 spans="1:26" ht="15.75" customHeight="1">
      <c r="A729" s="131"/>
      <c r="B729" s="277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277"/>
      <c r="N729" s="277"/>
      <c r="O729" s="277"/>
      <c r="P729" s="277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 spans="1:26" ht="15.75" customHeight="1">
      <c r="A730" s="131"/>
      <c r="B730" s="277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277"/>
      <c r="N730" s="277"/>
      <c r="O730" s="277"/>
      <c r="P730" s="277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 spans="1:26" ht="15.75" customHeight="1">
      <c r="A731" s="131"/>
      <c r="B731" s="277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277"/>
      <c r="N731" s="277"/>
      <c r="O731" s="277"/>
      <c r="P731" s="277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 spans="1:26" ht="15.75" customHeight="1">
      <c r="A732" s="131"/>
      <c r="B732" s="277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277"/>
      <c r="N732" s="277"/>
      <c r="O732" s="277"/>
      <c r="P732" s="277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 spans="1:26" ht="15.75" customHeight="1">
      <c r="A733" s="131"/>
      <c r="B733" s="277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277"/>
      <c r="N733" s="277"/>
      <c r="O733" s="277"/>
      <c r="P733" s="277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 spans="1:26" ht="15.75" customHeight="1">
      <c r="A734" s="131"/>
      <c r="B734" s="277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277"/>
      <c r="N734" s="277"/>
      <c r="O734" s="277"/>
      <c r="P734" s="277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 spans="1:26" ht="15.75" customHeight="1">
      <c r="A735" s="131"/>
      <c r="B735" s="277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277"/>
      <c r="N735" s="277"/>
      <c r="O735" s="277"/>
      <c r="P735" s="277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 spans="1:26" ht="15.75" customHeight="1">
      <c r="A736" s="131"/>
      <c r="B736" s="277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277"/>
      <c r="N736" s="277"/>
      <c r="O736" s="277"/>
      <c r="P736" s="277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 spans="1:26" ht="15.75" customHeight="1">
      <c r="A737" s="131"/>
      <c r="B737" s="277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277"/>
      <c r="N737" s="277"/>
      <c r="O737" s="277"/>
      <c r="P737" s="277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 spans="1:26" ht="15.75" customHeight="1">
      <c r="A738" s="131"/>
      <c r="B738" s="277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277"/>
      <c r="N738" s="277"/>
      <c r="O738" s="277"/>
      <c r="P738" s="277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 spans="1:26" ht="15.75" customHeight="1">
      <c r="A739" s="131"/>
      <c r="B739" s="277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277"/>
      <c r="N739" s="277"/>
      <c r="O739" s="277"/>
      <c r="P739" s="277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 spans="1:26" ht="15.75" customHeight="1">
      <c r="A740" s="131"/>
      <c r="B740" s="277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277"/>
      <c r="N740" s="277"/>
      <c r="O740" s="277"/>
      <c r="P740" s="277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 spans="1:26" ht="15.75" customHeight="1">
      <c r="A741" s="131"/>
      <c r="B741" s="277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277"/>
      <c r="N741" s="277"/>
      <c r="O741" s="277"/>
      <c r="P741" s="277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 spans="1:26" ht="15.75" customHeight="1">
      <c r="A742" s="131"/>
      <c r="B742" s="277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277"/>
      <c r="N742" s="277"/>
      <c r="O742" s="277"/>
      <c r="P742" s="277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 spans="1:26" ht="15.75" customHeight="1">
      <c r="A743" s="131"/>
      <c r="B743" s="277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277"/>
      <c r="N743" s="277"/>
      <c r="O743" s="277"/>
      <c r="P743" s="277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 spans="1:26" ht="15.75" customHeight="1">
      <c r="A744" s="131"/>
      <c r="B744" s="277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277"/>
      <c r="N744" s="277"/>
      <c r="O744" s="277"/>
      <c r="P744" s="277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 spans="1:26" ht="15.75" customHeight="1">
      <c r="A745" s="131"/>
      <c r="B745" s="277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277"/>
      <c r="N745" s="277"/>
      <c r="O745" s="277"/>
      <c r="P745" s="277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 spans="1:26" ht="15.75" customHeight="1">
      <c r="A746" s="131"/>
      <c r="B746" s="277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277"/>
      <c r="N746" s="277"/>
      <c r="O746" s="277"/>
      <c r="P746" s="277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 spans="1:26" ht="15.75" customHeight="1">
      <c r="A747" s="131"/>
      <c r="B747" s="277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277"/>
      <c r="N747" s="277"/>
      <c r="O747" s="277"/>
      <c r="P747" s="277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 spans="1:26" ht="15.75" customHeight="1">
      <c r="A748" s="131"/>
      <c r="B748" s="277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277"/>
      <c r="N748" s="277"/>
      <c r="O748" s="277"/>
      <c r="P748" s="277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 spans="1:26" ht="15.75" customHeight="1">
      <c r="A749" s="131"/>
      <c r="B749" s="277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277"/>
      <c r="N749" s="277"/>
      <c r="O749" s="277"/>
      <c r="P749" s="277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 spans="1:26" ht="15.75" customHeight="1">
      <c r="A750" s="131"/>
      <c r="B750" s="277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277"/>
      <c r="N750" s="277"/>
      <c r="O750" s="277"/>
      <c r="P750" s="277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 spans="1:26" ht="15.75" customHeight="1">
      <c r="A751" s="131"/>
      <c r="B751" s="277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277"/>
      <c r="N751" s="277"/>
      <c r="O751" s="277"/>
      <c r="P751" s="277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 spans="1:26" ht="15.75" customHeight="1">
      <c r="A752" s="131"/>
      <c r="B752" s="277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277"/>
      <c r="N752" s="277"/>
      <c r="O752" s="277"/>
      <c r="P752" s="277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 spans="1:26" ht="15.75" customHeight="1">
      <c r="A753" s="131"/>
      <c r="B753" s="277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277"/>
      <c r="N753" s="277"/>
      <c r="O753" s="277"/>
      <c r="P753" s="277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 spans="1:26" ht="15.75" customHeight="1">
      <c r="A754" s="131"/>
      <c r="B754" s="277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277"/>
      <c r="N754" s="277"/>
      <c r="O754" s="277"/>
      <c r="P754" s="277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 spans="1:26" ht="15.75" customHeight="1">
      <c r="A755" s="131"/>
      <c r="B755" s="277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277"/>
      <c r="N755" s="277"/>
      <c r="O755" s="277"/>
      <c r="P755" s="277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 spans="1:26" ht="15.75" customHeight="1">
      <c r="A756" s="131"/>
      <c r="B756" s="277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277"/>
      <c r="N756" s="277"/>
      <c r="O756" s="277"/>
      <c r="P756" s="277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 spans="1:26" ht="15.75" customHeight="1">
      <c r="A757" s="131"/>
      <c r="B757" s="277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277"/>
      <c r="N757" s="277"/>
      <c r="O757" s="277"/>
      <c r="P757" s="277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 spans="1:26" ht="15.75" customHeight="1">
      <c r="A758" s="131"/>
      <c r="B758" s="277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277"/>
      <c r="N758" s="277"/>
      <c r="O758" s="277"/>
      <c r="P758" s="277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 spans="1:26" ht="15.75" customHeight="1">
      <c r="A759" s="131"/>
      <c r="B759" s="277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277"/>
      <c r="N759" s="277"/>
      <c r="O759" s="277"/>
      <c r="P759" s="277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 spans="1:26" ht="15.75" customHeight="1">
      <c r="A760" s="131"/>
      <c r="B760" s="277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277"/>
      <c r="N760" s="277"/>
      <c r="O760" s="277"/>
      <c r="P760" s="277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 spans="1:26" ht="15.75" customHeight="1">
      <c r="A761" s="131"/>
      <c r="B761" s="277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277"/>
      <c r="N761" s="277"/>
      <c r="O761" s="277"/>
      <c r="P761" s="277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 spans="1:26" ht="15.75" customHeight="1">
      <c r="A762" s="131"/>
      <c r="B762" s="277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277"/>
      <c r="N762" s="277"/>
      <c r="O762" s="277"/>
      <c r="P762" s="277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 spans="1:26" ht="15.75" customHeight="1">
      <c r="A763" s="131"/>
      <c r="B763" s="277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277"/>
      <c r="N763" s="277"/>
      <c r="O763" s="277"/>
      <c r="P763" s="277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 spans="1:26" ht="15.75" customHeight="1">
      <c r="A764" s="131"/>
      <c r="B764" s="277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277"/>
      <c r="N764" s="277"/>
      <c r="O764" s="277"/>
      <c r="P764" s="277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 spans="1:26" ht="15.75" customHeight="1">
      <c r="A765" s="131"/>
      <c r="B765" s="277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277"/>
      <c r="N765" s="277"/>
      <c r="O765" s="277"/>
      <c r="P765" s="277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 spans="1:26" ht="15.75" customHeight="1">
      <c r="A766" s="131"/>
      <c r="B766" s="277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277"/>
      <c r="N766" s="277"/>
      <c r="O766" s="277"/>
      <c r="P766" s="277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 spans="1:26" ht="15.75" customHeight="1">
      <c r="A767" s="131"/>
      <c r="B767" s="277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277"/>
      <c r="N767" s="277"/>
      <c r="O767" s="277"/>
      <c r="P767" s="277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 spans="1:26" ht="15.75" customHeight="1">
      <c r="A768" s="131"/>
      <c r="B768" s="277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277"/>
      <c r="N768" s="277"/>
      <c r="O768" s="277"/>
      <c r="P768" s="277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 spans="1:26" ht="15.75" customHeight="1">
      <c r="A769" s="131"/>
      <c r="B769" s="277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277"/>
      <c r="N769" s="277"/>
      <c r="O769" s="277"/>
      <c r="P769" s="277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 spans="1:26" ht="15.75" customHeight="1">
      <c r="A770" s="131"/>
      <c r="B770" s="277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277"/>
      <c r="N770" s="277"/>
      <c r="O770" s="277"/>
      <c r="P770" s="277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 spans="1:26" ht="15.75" customHeight="1">
      <c r="A771" s="131"/>
      <c r="B771" s="277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277"/>
      <c r="N771" s="277"/>
      <c r="O771" s="277"/>
      <c r="P771" s="277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 spans="1:26" ht="15.75" customHeight="1">
      <c r="A772" s="131"/>
      <c r="B772" s="277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277"/>
      <c r="N772" s="277"/>
      <c r="O772" s="277"/>
      <c r="P772" s="277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 spans="1:26" ht="15.75" customHeight="1">
      <c r="A773" s="131"/>
      <c r="B773" s="277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277"/>
      <c r="N773" s="277"/>
      <c r="O773" s="277"/>
      <c r="P773" s="277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 spans="1:26" ht="15.75" customHeight="1">
      <c r="A774" s="131"/>
      <c r="B774" s="277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277"/>
      <c r="N774" s="277"/>
      <c r="O774" s="277"/>
      <c r="P774" s="277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 spans="1:26" ht="15.75" customHeight="1">
      <c r="A775" s="131"/>
      <c r="B775" s="277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277"/>
      <c r="N775" s="277"/>
      <c r="O775" s="277"/>
      <c r="P775" s="277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 spans="1:26" ht="15.75" customHeight="1">
      <c r="A776" s="131"/>
      <c r="B776" s="277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277"/>
      <c r="N776" s="277"/>
      <c r="O776" s="277"/>
      <c r="P776" s="277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 spans="1:26" ht="15.75" customHeight="1">
      <c r="A777" s="131"/>
      <c r="B777" s="277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277"/>
      <c r="N777" s="277"/>
      <c r="O777" s="277"/>
      <c r="P777" s="277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 spans="1:26" ht="15.75" customHeight="1">
      <c r="A778" s="131"/>
      <c r="B778" s="277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277"/>
      <c r="N778" s="277"/>
      <c r="O778" s="277"/>
      <c r="P778" s="277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 spans="1:26" ht="15.75" customHeight="1">
      <c r="A779" s="131"/>
      <c r="B779" s="277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277"/>
      <c r="N779" s="277"/>
      <c r="O779" s="277"/>
      <c r="P779" s="277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 spans="1:26" ht="15.75" customHeight="1">
      <c r="A780" s="131"/>
      <c r="B780" s="277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277"/>
      <c r="N780" s="277"/>
      <c r="O780" s="277"/>
      <c r="P780" s="277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 spans="1:26" ht="15.75" customHeight="1">
      <c r="A781" s="131"/>
      <c r="B781" s="277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277"/>
      <c r="N781" s="277"/>
      <c r="O781" s="277"/>
      <c r="P781" s="277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 spans="1:26" ht="15.75" customHeight="1">
      <c r="A782" s="131"/>
      <c r="B782" s="277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277"/>
      <c r="N782" s="277"/>
      <c r="O782" s="277"/>
      <c r="P782" s="277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 spans="1:26" ht="15.75" customHeight="1">
      <c r="A783" s="131"/>
      <c r="B783" s="277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277"/>
      <c r="N783" s="277"/>
      <c r="O783" s="277"/>
      <c r="P783" s="277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 spans="1:26" ht="15.75" customHeight="1">
      <c r="A784" s="131"/>
      <c r="B784" s="277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277"/>
      <c r="N784" s="277"/>
      <c r="O784" s="277"/>
      <c r="P784" s="277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 spans="1:26" ht="15.75" customHeight="1">
      <c r="A785" s="131"/>
      <c r="B785" s="277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277"/>
      <c r="N785" s="277"/>
      <c r="O785" s="277"/>
      <c r="P785" s="277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 spans="1:26" ht="15.75" customHeight="1">
      <c r="A786" s="131"/>
      <c r="B786" s="277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277"/>
      <c r="N786" s="277"/>
      <c r="O786" s="277"/>
      <c r="P786" s="277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 spans="1:26" ht="15.75" customHeight="1">
      <c r="A787" s="131"/>
      <c r="B787" s="277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277"/>
      <c r="N787" s="277"/>
      <c r="O787" s="277"/>
      <c r="P787" s="277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 spans="1:26" ht="15.75" customHeight="1">
      <c r="A788" s="131"/>
      <c r="B788" s="277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277"/>
      <c r="N788" s="277"/>
      <c r="O788" s="277"/>
      <c r="P788" s="277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 spans="1:26" ht="15.75" customHeight="1">
      <c r="A789" s="131"/>
      <c r="B789" s="277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277"/>
      <c r="N789" s="277"/>
      <c r="O789" s="277"/>
      <c r="P789" s="277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 spans="1:26" ht="15.75" customHeight="1">
      <c r="A790" s="131"/>
      <c r="B790" s="277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277"/>
      <c r="N790" s="277"/>
      <c r="O790" s="277"/>
      <c r="P790" s="277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 spans="1:26" ht="15.75" customHeight="1">
      <c r="A791" s="131"/>
      <c r="B791" s="277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277"/>
      <c r="N791" s="277"/>
      <c r="O791" s="277"/>
      <c r="P791" s="277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 spans="1:26" ht="15.75" customHeight="1">
      <c r="A792" s="131"/>
      <c r="B792" s="277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277"/>
      <c r="N792" s="277"/>
      <c r="O792" s="277"/>
      <c r="P792" s="277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 spans="1:26" ht="15.75" customHeight="1">
      <c r="A793" s="131"/>
      <c r="B793" s="277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277"/>
      <c r="N793" s="277"/>
      <c r="O793" s="277"/>
      <c r="P793" s="277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 spans="1:26" ht="15.75" customHeight="1">
      <c r="A794" s="131"/>
      <c r="B794" s="277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277"/>
      <c r="N794" s="277"/>
      <c r="O794" s="277"/>
      <c r="P794" s="277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 spans="1:26" ht="15.75" customHeight="1">
      <c r="A795" s="131"/>
      <c r="B795" s="277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277"/>
      <c r="N795" s="277"/>
      <c r="O795" s="277"/>
      <c r="P795" s="277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 spans="1:26" ht="15.75" customHeight="1">
      <c r="A796" s="131"/>
      <c r="B796" s="277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277"/>
      <c r="N796" s="277"/>
      <c r="O796" s="277"/>
      <c r="P796" s="277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 spans="1:26" ht="15.75" customHeight="1">
      <c r="A797" s="131"/>
      <c r="B797" s="277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277"/>
      <c r="N797" s="277"/>
      <c r="O797" s="277"/>
      <c r="P797" s="277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 spans="1:26" ht="15.75" customHeight="1">
      <c r="A798" s="131"/>
      <c r="B798" s="277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277"/>
      <c r="N798" s="277"/>
      <c r="O798" s="277"/>
      <c r="P798" s="277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 spans="1:26" ht="15.75" customHeight="1">
      <c r="A799" s="131"/>
      <c r="B799" s="277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277"/>
      <c r="N799" s="277"/>
      <c r="O799" s="277"/>
      <c r="P799" s="277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 spans="1:26" ht="15.75" customHeight="1">
      <c r="A800" s="131"/>
      <c r="B800" s="277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277"/>
      <c r="N800" s="277"/>
      <c r="O800" s="277"/>
      <c r="P800" s="277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 spans="1:26" ht="15.75" customHeight="1">
      <c r="A801" s="131"/>
      <c r="B801" s="277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277"/>
      <c r="N801" s="277"/>
      <c r="O801" s="277"/>
      <c r="P801" s="277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 spans="1:26" ht="15.75" customHeight="1">
      <c r="A802" s="131"/>
      <c r="B802" s="277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277"/>
      <c r="N802" s="277"/>
      <c r="O802" s="277"/>
      <c r="P802" s="277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 spans="1:26" ht="15.75" customHeight="1">
      <c r="A803" s="131"/>
      <c r="B803" s="277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277"/>
      <c r="N803" s="277"/>
      <c r="O803" s="277"/>
      <c r="P803" s="277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 spans="1:26" ht="15.75" customHeight="1">
      <c r="A804" s="131"/>
      <c r="B804" s="277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277"/>
      <c r="N804" s="277"/>
      <c r="O804" s="277"/>
      <c r="P804" s="277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 spans="1:26" ht="15.75" customHeight="1">
      <c r="A805" s="131"/>
      <c r="B805" s="277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277"/>
      <c r="N805" s="277"/>
      <c r="O805" s="277"/>
      <c r="P805" s="277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 spans="1:26" ht="15.75" customHeight="1">
      <c r="A806" s="131"/>
      <c r="B806" s="277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277"/>
      <c r="N806" s="277"/>
      <c r="O806" s="277"/>
      <c r="P806" s="277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 spans="1:26" ht="15.75" customHeight="1">
      <c r="A807" s="131"/>
      <c r="B807" s="277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277"/>
      <c r="N807" s="277"/>
      <c r="O807" s="277"/>
      <c r="P807" s="277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 spans="1:26" ht="15.75" customHeight="1">
      <c r="A808" s="131"/>
      <c r="B808" s="277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277"/>
      <c r="N808" s="277"/>
      <c r="O808" s="277"/>
      <c r="P808" s="277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 spans="1:26" ht="15.75" customHeight="1">
      <c r="A809" s="131"/>
      <c r="B809" s="277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277"/>
      <c r="N809" s="277"/>
      <c r="O809" s="277"/>
      <c r="P809" s="277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 spans="1:26" ht="15.75" customHeight="1">
      <c r="A810" s="131"/>
      <c r="B810" s="277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277"/>
      <c r="N810" s="277"/>
      <c r="O810" s="277"/>
      <c r="P810" s="277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 spans="1:26" ht="15.75" customHeight="1">
      <c r="A811" s="131"/>
      <c r="B811" s="277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277"/>
      <c r="N811" s="277"/>
      <c r="O811" s="277"/>
      <c r="P811" s="277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 spans="1:26" ht="15.75" customHeight="1">
      <c r="A812" s="131"/>
      <c r="B812" s="277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277"/>
      <c r="N812" s="277"/>
      <c r="O812" s="277"/>
      <c r="P812" s="277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 spans="1:26" ht="15.75" customHeight="1">
      <c r="A813" s="131"/>
      <c r="B813" s="277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277"/>
      <c r="N813" s="277"/>
      <c r="O813" s="277"/>
      <c r="P813" s="277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 spans="1:26" ht="15.75" customHeight="1">
      <c r="A814" s="131"/>
      <c r="B814" s="277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277"/>
      <c r="N814" s="277"/>
      <c r="O814" s="277"/>
      <c r="P814" s="277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 spans="1:26" ht="15.75" customHeight="1">
      <c r="A815" s="131"/>
      <c r="B815" s="277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277"/>
      <c r="N815" s="277"/>
      <c r="O815" s="277"/>
      <c r="P815" s="277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 spans="1:26" ht="15.75" customHeight="1">
      <c r="A816" s="131"/>
      <c r="B816" s="277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277"/>
      <c r="N816" s="277"/>
      <c r="O816" s="277"/>
      <c r="P816" s="277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 spans="1:26" ht="15.75" customHeight="1">
      <c r="A817" s="131"/>
      <c r="B817" s="277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277"/>
      <c r="N817" s="277"/>
      <c r="O817" s="277"/>
      <c r="P817" s="277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 spans="1:26" ht="15.75" customHeight="1">
      <c r="A818" s="131"/>
      <c r="B818" s="277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277"/>
      <c r="N818" s="277"/>
      <c r="O818" s="277"/>
      <c r="P818" s="277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 spans="1:26" ht="15.75" customHeight="1">
      <c r="A819" s="131"/>
      <c r="B819" s="277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277"/>
      <c r="N819" s="277"/>
      <c r="O819" s="277"/>
      <c r="P819" s="277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 spans="1:26" ht="15.75" customHeight="1">
      <c r="A820" s="131"/>
      <c r="B820" s="277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277"/>
      <c r="N820" s="277"/>
      <c r="O820" s="277"/>
      <c r="P820" s="277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 spans="1:26" ht="15.75" customHeight="1">
      <c r="A821" s="131"/>
      <c r="B821" s="277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277"/>
      <c r="N821" s="277"/>
      <c r="O821" s="277"/>
      <c r="P821" s="277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 spans="1:26" ht="15.75" customHeight="1">
      <c r="A822" s="131"/>
      <c r="B822" s="277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277"/>
      <c r="N822" s="277"/>
      <c r="O822" s="277"/>
      <c r="P822" s="277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 spans="1:26" ht="15.75" customHeight="1">
      <c r="A823" s="131"/>
      <c r="B823" s="277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277"/>
      <c r="N823" s="277"/>
      <c r="O823" s="277"/>
      <c r="P823" s="277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 spans="1:26" ht="15.75" customHeight="1">
      <c r="A824" s="131"/>
      <c r="B824" s="277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277"/>
      <c r="N824" s="277"/>
      <c r="O824" s="277"/>
      <c r="P824" s="277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 spans="1:26" ht="15.75" customHeight="1">
      <c r="A825" s="131"/>
      <c r="B825" s="277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277"/>
      <c r="N825" s="277"/>
      <c r="O825" s="277"/>
      <c r="P825" s="277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 spans="1:26" ht="15.75" customHeight="1">
      <c r="A826" s="131"/>
      <c r="B826" s="277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277"/>
      <c r="N826" s="277"/>
      <c r="O826" s="277"/>
      <c r="P826" s="277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 spans="1:26" ht="15.75" customHeight="1">
      <c r="A827" s="131"/>
      <c r="B827" s="277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277"/>
      <c r="N827" s="277"/>
      <c r="O827" s="277"/>
      <c r="P827" s="277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 spans="1:26" ht="15.75" customHeight="1">
      <c r="A828" s="131"/>
      <c r="B828" s="277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277"/>
      <c r="N828" s="277"/>
      <c r="O828" s="277"/>
      <c r="P828" s="277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 spans="1:26" ht="15.75" customHeight="1">
      <c r="A829" s="131"/>
      <c r="B829" s="277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277"/>
      <c r="N829" s="277"/>
      <c r="O829" s="277"/>
      <c r="P829" s="277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 spans="1:26" ht="15.75" customHeight="1">
      <c r="A830" s="131"/>
      <c r="B830" s="277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277"/>
      <c r="N830" s="277"/>
      <c r="O830" s="277"/>
      <c r="P830" s="277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 spans="1:26" ht="15.75" customHeight="1">
      <c r="A831" s="131"/>
      <c r="B831" s="277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277"/>
      <c r="N831" s="277"/>
      <c r="O831" s="277"/>
      <c r="P831" s="277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 spans="1:26" ht="15.75" customHeight="1">
      <c r="A832" s="131"/>
      <c r="B832" s="277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277"/>
      <c r="N832" s="277"/>
      <c r="O832" s="277"/>
      <c r="P832" s="277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 spans="1:26" ht="15.75" customHeight="1">
      <c r="A833" s="131"/>
      <c r="B833" s="277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277"/>
      <c r="N833" s="277"/>
      <c r="O833" s="277"/>
      <c r="P833" s="277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 spans="1:26" ht="15.75" customHeight="1">
      <c r="A834" s="131"/>
      <c r="B834" s="277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277"/>
      <c r="N834" s="277"/>
      <c r="O834" s="277"/>
      <c r="P834" s="277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 spans="1:26" ht="15.75" customHeight="1">
      <c r="A835" s="131"/>
      <c r="B835" s="277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277"/>
      <c r="N835" s="277"/>
      <c r="O835" s="277"/>
      <c r="P835" s="277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 spans="1:26" ht="15.75" customHeight="1">
      <c r="A836" s="131"/>
      <c r="B836" s="277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277"/>
      <c r="N836" s="277"/>
      <c r="O836" s="277"/>
      <c r="P836" s="277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 spans="1:26" ht="15.75" customHeight="1">
      <c r="A837" s="131"/>
      <c r="B837" s="277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277"/>
      <c r="N837" s="277"/>
      <c r="O837" s="277"/>
      <c r="P837" s="277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 spans="1:26" ht="15.75" customHeight="1">
      <c r="A838" s="131"/>
      <c r="B838" s="277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277"/>
      <c r="N838" s="277"/>
      <c r="O838" s="277"/>
      <c r="P838" s="277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 spans="1:26" ht="15.75" customHeight="1">
      <c r="A839" s="131"/>
      <c r="B839" s="277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277"/>
      <c r="N839" s="277"/>
      <c r="O839" s="277"/>
      <c r="P839" s="277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 spans="1:26" ht="15.75" customHeight="1">
      <c r="A840" s="131"/>
      <c r="B840" s="277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277"/>
      <c r="N840" s="277"/>
      <c r="O840" s="277"/>
      <c r="P840" s="277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 spans="1:26" ht="15.75" customHeight="1">
      <c r="A841" s="131"/>
      <c r="B841" s="277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277"/>
      <c r="N841" s="277"/>
      <c r="O841" s="277"/>
      <c r="P841" s="277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 spans="1:26" ht="15.75" customHeight="1">
      <c r="A842" s="131"/>
      <c r="B842" s="277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277"/>
      <c r="N842" s="277"/>
      <c r="O842" s="277"/>
      <c r="P842" s="277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 spans="1:26" ht="15.75" customHeight="1">
      <c r="A843" s="131"/>
      <c r="B843" s="277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277"/>
      <c r="N843" s="277"/>
      <c r="O843" s="277"/>
      <c r="P843" s="277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 spans="1:26" ht="15.75" customHeight="1">
      <c r="A844" s="131"/>
      <c r="B844" s="277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277"/>
      <c r="N844" s="277"/>
      <c r="O844" s="277"/>
      <c r="P844" s="277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 spans="1:26" ht="15.75" customHeight="1">
      <c r="A845" s="131"/>
      <c r="B845" s="277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277"/>
      <c r="N845" s="277"/>
      <c r="O845" s="277"/>
      <c r="P845" s="277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 spans="1:26" ht="15.75" customHeight="1">
      <c r="A846" s="131"/>
      <c r="B846" s="277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277"/>
      <c r="N846" s="277"/>
      <c r="O846" s="277"/>
      <c r="P846" s="277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 spans="1:26" ht="15.75" customHeight="1">
      <c r="A847" s="131"/>
      <c r="B847" s="277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277"/>
      <c r="N847" s="277"/>
      <c r="O847" s="277"/>
      <c r="P847" s="277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 spans="1:26" ht="15.75" customHeight="1">
      <c r="A848" s="131"/>
      <c r="B848" s="277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277"/>
      <c r="N848" s="277"/>
      <c r="O848" s="277"/>
      <c r="P848" s="277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 spans="1:26" ht="15.75" customHeight="1">
      <c r="A849" s="131"/>
      <c r="B849" s="277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277"/>
      <c r="N849" s="277"/>
      <c r="O849" s="277"/>
      <c r="P849" s="277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 spans="1:26" ht="15.75" customHeight="1">
      <c r="A850" s="131"/>
      <c r="B850" s="277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277"/>
      <c r="N850" s="277"/>
      <c r="O850" s="277"/>
      <c r="P850" s="277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 spans="1:26" ht="15.75" customHeight="1">
      <c r="A851" s="131"/>
      <c r="B851" s="277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277"/>
      <c r="N851" s="277"/>
      <c r="O851" s="277"/>
      <c r="P851" s="277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 spans="1:26" ht="15.75" customHeight="1">
      <c r="A852" s="131"/>
      <c r="B852" s="277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277"/>
      <c r="N852" s="277"/>
      <c r="O852" s="277"/>
      <c r="P852" s="277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 spans="1:26" ht="15.75" customHeight="1">
      <c r="A853" s="131"/>
      <c r="B853" s="277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277"/>
      <c r="N853" s="277"/>
      <c r="O853" s="277"/>
      <c r="P853" s="277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 spans="1:26" ht="15.75" customHeight="1">
      <c r="A854" s="131"/>
      <c r="B854" s="277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277"/>
      <c r="N854" s="277"/>
      <c r="O854" s="277"/>
      <c r="P854" s="277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 spans="1:26" ht="15.75" customHeight="1">
      <c r="A855" s="131"/>
      <c r="B855" s="277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277"/>
      <c r="N855" s="277"/>
      <c r="O855" s="277"/>
      <c r="P855" s="277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 spans="1:26" ht="15.75" customHeight="1">
      <c r="A856" s="131"/>
      <c r="B856" s="277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277"/>
      <c r="N856" s="277"/>
      <c r="O856" s="277"/>
      <c r="P856" s="277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 spans="1:26" ht="15.75" customHeight="1">
      <c r="A857" s="131"/>
      <c r="B857" s="277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277"/>
      <c r="N857" s="277"/>
      <c r="O857" s="277"/>
      <c r="P857" s="277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 spans="1:26" ht="15.75" customHeight="1">
      <c r="A858" s="131"/>
      <c r="B858" s="277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277"/>
      <c r="N858" s="277"/>
      <c r="O858" s="277"/>
      <c r="P858" s="277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 spans="1:26" ht="15.75" customHeight="1">
      <c r="A859" s="131"/>
      <c r="B859" s="277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277"/>
      <c r="N859" s="277"/>
      <c r="O859" s="277"/>
      <c r="P859" s="277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 spans="1:26" ht="15.75" customHeight="1">
      <c r="A860" s="131"/>
      <c r="B860" s="277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277"/>
      <c r="N860" s="277"/>
      <c r="O860" s="277"/>
      <c r="P860" s="277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 spans="1:26" ht="15.75" customHeight="1">
      <c r="A861" s="131"/>
      <c r="B861" s="277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277"/>
      <c r="N861" s="277"/>
      <c r="O861" s="277"/>
      <c r="P861" s="277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 spans="1:26" ht="15.75" customHeight="1">
      <c r="A862" s="131"/>
      <c r="B862" s="277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277"/>
      <c r="N862" s="277"/>
      <c r="O862" s="277"/>
      <c r="P862" s="277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 spans="1:26" ht="15.75" customHeight="1">
      <c r="A863" s="131"/>
      <c r="B863" s="277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277"/>
      <c r="N863" s="277"/>
      <c r="O863" s="277"/>
      <c r="P863" s="277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 spans="1:26" ht="15.75" customHeight="1">
      <c r="A864" s="131"/>
      <c r="B864" s="277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277"/>
      <c r="N864" s="277"/>
      <c r="O864" s="277"/>
      <c r="P864" s="277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 spans="1:26" ht="15.75" customHeight="1">
      <c r="A865" s="131"/>
      <c r="B865" s="277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277"/>
      <c r="N865" s="277"/>
      <c r="O865" s="277"/>
      <c r="P865" s="277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 spans="1:26" ht="15.75" customHeight="1">
      <c r="A866" s="131"/>
      <c r="B866" s="277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277"/>
      <c r="N866" s="277"/>
      <c r="O866" s="277"/>
      <c r="P866" s="277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 spans="1:26" ht="15.75" customHeight="1">
      <c r="A867" s="131"/>
      <c r="B867" s="277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277"/>
      <c r="N867" s="277"/>
      <c r="O867" s="277"/>
      <c r="P867" s="277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 spans="1:26" ht="15.75" customHeight="1">
      <c r="A868" s="131"/>
      <c r="B868" s="277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277"/>
      <c r="N868" s="277"/>
      <c r="O868" s="277"/>
      <c r="P868" s="277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 spans="1:26" ht="15.75" customHeight="1">
      <c r="A869" s="131"/>
      <c r="B869" s="277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277"/>
      <c r="N869" s="277"/>
      <c r="O869" s="277"/>
      <c r="P869" s="277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 spans="1:26" ht="15.75" customHeight="1">
      <c r="A870" s="131"/>
      <c r="B870" s="277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277"/>
      <c r="N870" s="277"/>
      <c r="O870" s="277"/>
      <c r="P870" s="277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 spans="1:26" ht="15.75" customHeight="1">
      <c r="A871" s="131"/>
      <c r="B871" s="277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277"/>
      <c r="N871" s="277"/>
      <c r="O871" s="277"/>
      <c r="P871" s="277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 spans="1:26" ht="15.75" customHeight="1">
      <c r="A872" s="131"/>
      <c r="B872" s="277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277"/>
      <c r="N872" s="277"/>
      <c r="O872" s="277"/>
      <c r="P872" s="277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 spans="1:26" ht="15.75" customHeight="1">
      <c r="A873" s="131"/>
      <c r="B873" s="277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277"/>
      <c r="N873" s="277"/>
      <c r="O873" s="277"/>
      <c r="P873" s="277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 spans="1:26" ht="15.75" customHeight="1">
      <c r="A874" s="131"/>
      <c r="B874" s="277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277"/>
      <c r="N874" s="277"/>
      <c r="O874" s="277"/>
      <c r="P874" s="277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 spans="1:26" ht="15.75" customHeight="1">
      <c r="A875" s="131"/>
      <c r="B875" s="277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277"/>
      <c r="N875" s="277"/>
      <c r="O875" s="277"/>
      <c r="P875" s="277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 spans="1:26" ht="15.75" customHeight="1">
      <c r="A876" s="131"/>
      <c r="B876" s="277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277"/>
      <c r="N876" s="277"/>
      <c r="O876" s="277"/>
      <c r="P876" s="277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 spans="1:26" ht="15.75" customHeight="1">
      <c r="A877" s="131"/>
      <c r="B877" s="277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277"/>
      <c r="N877" s="277"/>
      <c r="O877" s="277"/>
      <c r="P877" s="277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 spans="1:26" ht="15.75" customHeight="1">
      <c r="A878" s="131"/>
      <c r="B878" s="277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277"/>
      <c r="N878" s="277"/>
      <c r="O878" s="277"/>
      <c r="P878" s="277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 spans="1:26" ht="15.75" customHeight="1">
      <c r="A879" s="131"/>
      <c r="B879" s="277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277"/>
      <c r="N879" s="277"/>
      <c r="O879" s="277"/>
      <c r="P879" s="277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 spans="1:26" ht="15.75" customHeight="1">
      <c r="A880" s="131"/>
      <c r="B880" s="277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277"/>
      <c r="N880" s="277"/>
      <c r="O880" s="277"/>
      <c r="P880" s="277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 spans="1:26" ht="15.75" customHeight="1">
      <c r="A881" s="131"/>
      <c r="B881" s="277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277"/>
      <c r="N881" s="277"/>
      <c r="O881" s="277"/>
      <c r="P881" s="277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 spans="1:26" ht="15.75" customHeight="1">
      <c r="A882" s="131"/>
      <c r="B882" s="277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277"/>
      <c r="N882" s="277"/>
      <c r="O882" s="277"/>
      <c r="P882" s="277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 spans="1:26" ht="15.75" customHeight="1">
      <c r="A883" s="131"/>
      <c r="B883" s="277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277"/>
      <c r="N883" s="277"/>
      <c r="O883" s="277"/>
      <c r="P883" s="277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 spans="1:26" ht="15.75" customHeight="1">
      <c r="A884" s="131"/>
      <c r="B884" s="277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277"/>
      <c r="N884" s="277"/>
      <c r="O884" s="277"/>
      <c r="P884" s="277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 spans="1:26" ht="15.75" customHeight="1">
      <c r="A885" s="131"/>
      <c r="B885" s="277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277"/>
      <c r="N885" s="277"/>
      <c r="O885" s="277"/>
      <c r="P885" s="277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 spans="1:26" ht="15.75" customHeight="1">
      <c r="A886" s="131"/>
      <c r="B886" s="277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277"/>
      <c r="N886" s="277"/>
      <c r="O886" s="277"/>
      <c r="P886" s="277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 spans="1:26" ht="15.75" customHeight="1">
      <c r="A887" s="131"/>
      <c r="B887" s="277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277"/>
      <c r="N887" s="277"/>
      <c r="O887" s="277"/>
      <c r="P887" s="277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 spans="1:26" ht="15.75" customHeight="1">
      <c r="A888" s="131"/>
      <c r="B888" s="277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277"/>
      <c r="N888" s="277"/>
      <c r="O888" s="277"/>
      <c r="P888" s="277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 spans="1:26" ht="15.75" customHeight="1">
      <c r="A889" s="131"/>
      <c r="B889" s="277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277"/>
      <c r="N889" s="277"/>
      <c r="O889" s="277"/>
      <c r="P889" s="277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 spans="1:26" ht="15.75" customHeight="1">
      <c r="A890" s="131"/>
      <c r="B890" s="277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277"/>
      <c r="N890" s="277"/>
      <c r="O890" s="277"/>
      <c r="P890" s="277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 spans="1:26" ht="15.75" customHeight="1">
      <c r="A891" s="131"/>
      <c r="B891" s="277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277"/>
      <c r="N891" s="277"/>
      <c r="O891" s="277"/>
      <c r="P891" s="277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 spans="1:26" ht="15.75" customHeight="1">
      <c r="A892" s="131"/>
      <c r="B892" s="277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277"/>
      <c r="N892" s="277"/>
      <c r="O892" s="277"/>
      <c r="P892" s="277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 spans="1:26" ht="15.75" customHeight="1">
      <c r="A893" s="131"/>
      <c r="B893" s="277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277"/>
      <c r="N893" s="277"/>
      <c r="O893" s="277"/>
      <c r="P893" s="277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 spans="1:26" ht="15.75" customHeight="1">
      <c r="A894" s="131"/>
      <c r="B894" s="277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277"/>
      <c r="N894" s="277"/>
      <c r="O894" s="277"/>
      <c r="P894" s="277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 spans="1:26" ht="15.75" customHeight="1">
      <c r="A895" s="131"/>
      <c r="B895" s="277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277"/>
      <c r="N895" s="277"/>
      <c r="O895" s="277"/>
      <c r="P895" s="277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 spans="1:26" ht="15.75" customHeight="1">
      <c r="A896" s="131"/>
      <c r="B896" s="277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277"/>
      <c r="N896" s="277"/>
      <c r="O896" s="277"/>
      <c r="P896" s="277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 spans="1:26" ht="15.75" customHeight="1">
      <c r="A897" s="131"/>
      <c r="B897" s="277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277"/>
      <c r="N897" s="277"/>
      <c r="O897" s="277"/>
      <c r="P897" s="277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 spans="1:26" ht="15.75" customHeight="1">
      <c r="A898" s="131"/>
      <c r="B898" s="277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277"/>
      <c r="N898" s="277"/>
      <c r="O898" s="277"/>
      <c r="P898" s="277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 spans="1:26" ht="15.75" customHeight="1">
      <c r="A899" s="131"/>
      <c r="B899" s="277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277"/>
      <c r="N899" s="277"/>
      <c r="O899" s="277"/>
      <c r="P899" s="277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 spans="1:26" ht="15.75" customHeight="1">
      <c r="A900" s="131"/>
      <c r="B900" s="277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277"/>
      <c r="N900" s="277"/>
      <c r="O900" s="277"/>
      <c r="P900" s="277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 spans="1:26" ht="15.75" customHeight="1">
      <c r="A901" s="131"/>
      <c r="B901" s="277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277"/>
      <c r="N901" s="277"/>
      <c r="O901" s="277"/>
      <c r="P901" s="277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 spans="1:26" ht="15.75" customHeight="1">
      <c r="A902" s="131"/>
      <c r="B902" s="277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277"/>
      <c r="N902" s="277"/>
      <c r="O902" s="277"/>
      <c r="P902" s="277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 spans="1:26" ht="15.75" customHeight="1">
      <c r="A903" s="131"/>
      <c r="B903" s="277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277"/>
      <c r="N903" s="277"/>
      <c r="O903" s="277"/>
      <c r="P903" s="277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 spans="1:26" ht="15.75" customHeight="1">
      <c r="A904" s="131"/>
      <c r="B904" s="277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277"/>
      <c r="N904" s="277"/>
      <c r="O904" s="277"/>
      <c r="P904" s="277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 spans="1:26" ht="15.75" customHeight="1">
      <c r="A905" s="131"/>
      <c r="B905" s="277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277"/>
      <c r="N905" s="277"/>
      <c r="O905" s="277"/>
      <c r="P905" s="277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 spans="1:26" ht="15.75" customHeight="1">
      <c r="A906" s="131"/>
      <c r="B906" s="277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277"/>
      <c r="N906" s="277"/>
      <c r="O906" s="277"/>
      <c r="P906" s="277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 spans="1:26" ht="15.75" customHeight="1">
      <c r="A907" s="131"/>
      <c r="B907" s="277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277"/>
      <c r="N907" s="277"/>
      <c r="O907" s="277"/>
      <c r="P907" s="277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 spans="1:26" ht="15.75" customHeight="1">
      <c r="A908" s="131"/>
      <c r="B908" s="277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277"/>
      <c r="N908" s="277"/>
      <c r="O908" s="277"/>
      <c r="P908" s="277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 spans="1:26" ht="15.75" customHeight="1">
      <c r="A909" s="131"/>
      <c r="B909" s="277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277"/>
      <c r="N909" s="277"/>
      <c r="O909" s="277"/>
      <c r="P909" s="277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 spans="1:26" ht="15.75" customHeight="1">
      <c r="A910" s="131"/>
      <c r="B910" s="277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277"/>
      <c r="N910" s="277"/>
      <c r="O910" s="277"/>
      <c r="P910" s="277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 spans="1:26" ht="15.75" customHeight="1">
      <c r="A911" s="131"/>
      <c r="B911" s="277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277"/>
      <c r="N911" s="277"/>
      <c r="O911" s="277"/>
      <c r="P911" s="277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 spans="1:26" ht="15.75" customHeight="1">
      <c r="A912" s="131"/>
      <c r="B912" s="277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277"/>
      <c r="N912" s="277"/>
      <c r="O912" s="277"/>
      <c r="P912" s="277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 spans="1:26" ht="15.75" customHeight="1">
      <c r="A913" s="131"/>
      <c r="B913" s="277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277"/>
      <c r="N913" s="277"/>
      <c r="O913" s="277"/>
      <c r="P913" s="277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 spans="1:26" ht="15.75" customHeight="1">
      <c r="A914" s="131"/>
      <c r="B914" s="277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277"/>
      <c r="N914" s="277"/>
      <c r="O914" s="277"/>
      <c r="P914" s="277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 spans="1:26" ht="15.75" customHeight="1">
      <c r="A915" s="131"/>
      <c r="B915" s="277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277"/>
      <c r="N915" s="277"/>
      <c r="O915" s="277"/>
      <c r="P915" s="277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 spans="1:26" ht="15.75" customHeight="1">
      <c r="A916" s="131"/>
      <c r="B916" s="277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277"/>
      <c r="N916" s="277"/>
      <c r="O916" s="277"/>
      <c r="P916" s="277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 spans="1:26" ht="15.75" customHeight="1">
      <c r="A917" s="131"/>
      <c r="B917" s="277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277"/>
      <c r="N917" s="277"/>
      <c r="O917" s="277"/>
      <c r="P917" s="277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 spans="1:26" ht="15.75" customHeight="1">
      <c r="A918" s="131"/>
      <c r="B918" s="277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277"/>
      <c r="N918" s="277"/>
      <c r="O918" s="277"/>
      <c r="P918" s="277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 spans="1:26" ht="15.75" customHeight="1">
      <c r="A919" s="131"/>
      <c r="B919" s="277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277"/>
      <c r="N919" s="277"/>
      <c r="O919" s="277"/>
      <c r="P919" s="277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 spans="1:26" ht="15.75" customHeight="1">
      <c r="A920" s="131"/>
      <c r="B920" s="277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277"/>
      <c r="N920" s="277"/>
      <c r="O920" s="277"/>
      <c r="P920" s="277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 spans="1:26" ht="15.75" customHeight="1">
      <c r="A921" s="131"/>
      <c r="B921" s="277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277"/>
      <c r="N921" s="277"/>
      <c r="O921" s="277"/>
      <c r="P921" s="277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 spans="1:26" ht="15.75" customHeight="1">
      <c r="A922" s="131"/>
      <c r="B922" s="277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277"/>
      <c r="N922" s="277"/>
      <c r="O922" s="277"/>
      <c r="P922" s="277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 spans="1:26" ht="15.75" customHeight="1">
      <c r="A923" s="131"/>
      <c r="B923" s="277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277"/>
      <c r="N923" s="277"/>
      <c r="O923" s="277"/>
      <c r="P923" s="277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 spans="1:26" ht="15.75" customHeight="1">
      <c r="A924" s="131"/>
      <c r="B924" s="277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277"/>
      <c r="N924" s="277"/>
      <c r="O924" s="277"/>
      <c r="P924" s="277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 spans="1:26" ht="15.75" customHeight="1">
      <c r="A925" s="131"/>
      <c r="B925" s="277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277"/>
      <c r="N925" s="277"/>
      <c r="O925" s="277"/>
      <c r="P925" s="277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 spans="1:26" ht="15.75" customHeight="1">
      <c r="A926" s="131"/>
      <c r="B926" s="277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277"/>
      <c r="N926" s="277"/>
      <c r="O926" s="277"/>
      <c r="P926" s="277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 spans="1:26" ht="15.75" customHeight="1">
      <c r="A927" s="131"/>
      <c r="B927" s="277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277"/>
      <c r="N927" s="277"/>
      <c r="O927" s="277"/>
      <c r="P927" s="277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 spans="1:26" ht="15.75" customHeight="1">
      <c r="A928" s="131"/>
      <c r="B928" s="277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277"/>
      <c r="N928" s="277"/>
      <c r="O928" s="277"/>
      <c r="P928" s="277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 spans="1:26" ht="15.75" customHeight="1">
      <c r="A929" s="131"/>
      <c r="B929" s="277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277"/>
      <c r="N929" s="277"/>
      <c r="O929" s="277"/>
      <c r="P929" s="277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 spans="1:26" ht="15.75" customHeight="1">
      <c r="A930" s="131"/>
      <c r="B930" s="277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277"/>
      <c r="N930" s="277"/>
      <c r="O930" s="277"/>
      <c r="P930" s="277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 spans="1:26" ht="15.75" customHeight="1">
      <c r="A931" s="131"/>
      <c r="B931" s="277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277"/>
      <c r="N931" s="277"/>
      <c r="O931" s="277"/>
      <c r="P931" s="277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 spans="1:26" ht="15.75" customHeight="1">
      <c r="A932" s="131"/>
      <c r="B932" s="277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277"/>
      <c r="N932" s="277"/>
      <c r="O932" s="277"/>
      <c r="P932" s="277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 spans="1:26" ht="15.75" customHeight="1">
      <c r="A933" s="131"/>
      <c r="B933" s="277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277"/>
      <c r="N933" s="277"/>
      <c r="O933" s="277"/>
      <c r="P933" s="277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 spans="1:26" ht="15.75" customHeight="1">
      <c r="A934" s="131"/>
      <c r="B934" s="277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277"/>
      <c r="N934" s="277"/>
      <c r="O934" s="277"/>
      <c r="P934" s="277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 spans="1:26" ht="15.75" customHeight="1">
      <c r="A935" s="131"/>
      <c r="B935" s="277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277"/>
      <c r="N935" s="277"/>
      <c r="O935" s="277"/>
      <c r="P935" s="277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 spans="1:26" ht="15.75" customHeight="1">
      <c r="A936" s="131"/>
      <c r="B936" s="277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277"/>
      <c r="N936" s="277"/>
      <c r="O936" s="277"/>
      <c r="P936" s="277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 spans="1:26" ht="15.75" customHeight="1">
      <c r="A937" s="131"/>
      <c r="B937" s="277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277"/>
      <c r="N937" s="277"/>
      <c r="O937" s="277"/>
      <c r="P937" s="277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 spans="1:26" ht="15.75" customHeight="1">
      <c r="A938" s="131"/>
      <c r="B938" s="277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277"/>
      <c r="N938" s="277"/>
      <c r="O938" s="277"/>
      <c r="P938" s="277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 spans="1:26" ht="15.75" customHeight="1">
      <c r="A939" s="131"/>
      <c r="B939" s="277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277"/>
      <c r="N939" s="277"/>
      <c r="O939" s="277"/>
      <c r="P939" s="277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 spans="1:26" ht="15.75" customHeight="1">
      <c r="A940" s="131"/>
      <c r="B940" s="277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277"/>
      <c r="N940" s="277"/>
      <c r="O940" s="277"/>
      <c r="P940" s="277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 spans="1:26" ht="15.75" customHeight="1">
      <c r="A941" s="131"/>
      <c r="B941" s="277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277"/>
      <c r="N941" s="277"/>
      <c r="O941" s="277"/>
      <c r="P941" s="277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 spans="1:26" ht="15.75" customHeight="1">
      <c r="A942" s="131"/>
      <c r="B942" s="277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277"/>
      <c r="N942" s="277"/>
      <c r="O942" s="277"/>
      <c r="P942" s="277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 spans="1:26" ht="15.75" customHeight="1">
      <c r="A943" s="131"/>
      <c r="B943" s="277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277"/>
      <c r="N943" s="277"/>
      <c r="O943" s="277"/>
      <c r="P943" s="277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 spans="1:26" ht="15.75" customHeight="1">
      <c r="A944" s="131"/>
      <c r="B944" s="277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277"/>
      <c r="N944" s="277"/>
      <c r="O944" s="277"/>
      <c r="P944" s="277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 spans="1:26" ht="15.75" customHeight="1">
      <c r="A945" s="131"/>
      <c r="B945" s="277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277"/>
      <c r="N945" s="277"/>
      <c r="O945" s="277"/>
      <c r="P945" s="277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 spans="1:26" ht="15.75" customHeight="1">
      <c r="A946" s="131"/>
      <c r="B946" s="277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277"/>
      <c r="N946" s="277"/>
      <c r="O946" s="277"/>
      <c r="P946" s="277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 spans="1:26" ht="15.75" customHeight="1">
      <c r="A947" s="131"/>
      <c r="B947" s="277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277"/>
      <c r="N947" s="277"/>
      <c r="O947" s="277"/>
      <c r="P947" s="277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 spans="1:26" ht="15.75" customHeight="1">
      <c r="A948" s="131"/>
      <c r="B948" s="277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277"/>
      <c r="N948" s="277"/>
      <c r="O948" s="277"/>
      <c r="P948" s="277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 spans="1:26" ht="15.75" customHeight="1">
      <c r="A949" s="131"/>
      <c r="B949" s="277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277"/>
      <c r="N949" s="277"/>
      <c r="O949" s="277"/>
      <c r="P949" s="277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 spans="1:26" ht="15.75" customHeight="1">
      <c r="A950" s="131"/>
      <c r="B950" s="277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277"/>
      <c r="N950" s="277"/>
      <c r="O950" s="277"/>
      <c r="P950" s="277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 spans="1:26" ht="15.75" customHeight="1">
      <c r="A951" s="131"/>
      <c r="B951" s="277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277"/>
      <c r="N951" s="277"/>
      <c r="O951" s="277"/>
      <c r="P951" s="277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 spans="1:26" ht="15.75" customHeight="1">
      <c r="A952" s="131"/>
      <c r="B952" s="277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277"/>
      <c r="N952" s="277"/>
      <c r="O952" s="277"/>
      <c r="P952" s="277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 spans="1:26" ht="15.75" customHeight="1">
      <c r="A953" s="131"/>
      <c r="B953" s="277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277"/>
      <c r="N953" s="277"/>
      <c r="O953" s="277"/>
      <c r="P953" s="277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 spans="1:26" ht="15.75" customHeight="1">
      <c r="A954" s="131"/>
      <c r="B954" s="277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277"/>
      <c r="N954" s="277"/>
      <c r="O954" s="277"/>
      <c r="P954" s="277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 spans="1:26" ht="15.75" customHeight="1">
      <c r="A955" s="131"/>
      <c r="B955" s="277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277"/>
      <c r="N955" s="277"/>
      <c r="O955" s="277"/>
      <c r="P955" s="277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 spans="1:26" ht="15.75" customHeight="1">
      <c r="A956" s="131"/>
      <c r="B956" s="277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277"/>
      <c r="N956" s="277"/>
      <c r="O956" s="277"/>
      <c r="P956" s="277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 spans="1:26" ht="15.75" customHeight="1">
      <c r="A957" s="131"/>
      <c r="B957" s="277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277"/>
      <c r="N957" s="277"/>
      <c r="O957" s="277"/>
      <c r="P957" s="277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 spans="1:26" ht="15.75" customHeight="1">
      <c r="A958" s="131"/>
      <c r="B958" s="277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277"/>
      <c r="N958" s="277"/>
      <c r="O958" s="277"/>
      <c r="P958" s="277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 spans="1:26" ht="15.75" customHeight="1">
      <c r="A959" s="131"/>
      <c r="B959" s="277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277"/>
      <c r="N959" s="277"/>
      <c r="O959" s="277"/>
      <c r="P959" s="277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 spans="1:26" ht="15.75" customHeight="1">
      <c r="A960" s="131"/>
      <c r="B960" s="277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277"/>
      <c r="N960" s="277"/>
      <c r="O960" s="277"/>
      <c r="P960" s="277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 spans="1:26" ht="15.75" customHeight="1">
      <c r="A961" s="131"/>
      <c r="B961" s="277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277"/>
      <c r="N961" s="277"/>
      <c r="O961" s="277"/>
      <c r="P961" s="277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 spans="1:26" ht="15.75" customHeight="1">
      <c r="A962" s="131"/>
      <c r="B962" s="277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277"/>
      <c r="N962" s="277"/>
      <c r="O962" s="277"/>
      <c r="P962" s="277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 spans="1:26" ht="15.75" customHeight="1">
      <c r="A963" s="131"/>
      <c r="B963" s="277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277"/>
      <c r="N963" s="277"/>
      <c r="O963" s="277"/>
      <c r="P963" s="277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 spans="1:26" ht="15.75" customHeight="1">
      <c r="A964" s="131"/>
      <c r="B964" s="277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277"/>
      <c r="N964" s="277"/>
      <c r="O964" s="277"/>
      <c r="P964" s="277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 spans="1:26" ht="15.75" customHeight="1">
      <c r="A965" s="131"/>
      <c r="B965" s="277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277"/>
      <c r="N965" s="277"/>
      <c r="O965" s="277"/>
      <c r="P965" s="277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 spans="1:26" ht="15.75" customHeight="1">
      <c r="A966" s="131"/>
      <c r="B966" s="277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277"/>
      <c r="N966" s="277"/>
      <c r="O966" s="277"/>
      <c r="P966" s="277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 spans="1:26" ht="15.75" customHeight="1">
      <c r="A967" s="131"/>
      <c r="B967" s="277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277"/>
      <c r="N967" s="277"/>
      <c r="O967" s="277"/>
      <c r="P967" s="277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 spans="1:26" ht="15.75" customHeight="1">
      <c r="A968" s="131"/>
      <c r="B968" s="277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277"/>
      <c r="N968" s="277"/>
      <c r="O968" s="277"/>
      <c r="P968" s="277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 spans="1:26" ht="15.75" customHeight="1">
      <c r="A969" s="131"/>
      <c r="B969" s="277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277"/>
      <c r="N969" s="277"/>
      <c r="O969" s="277"/>
      <c r="P969" s="277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 spans="1:26" ht="15.75" customHeight="1">
      <c r="A970" s="131"/>
      <c r="B970" s="277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277"/>
      <c r="N970" s="277"/>
      <c r="O970" s="277"/>
      <c r="P970" s="277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 spans="1:26" ht="15.75" customHeight="1">
      <c r="A971" s="131"/>
      <c r="B971" s="277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277"/>
      <c r="N971" s="277"/>
      <c r="O971" s="277"/>
      <c r="P971" s="277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 spans="1:26" ht="15.75" customHeight="1">
      <c r="A972" s="131"/>
      <c r="B972" s="277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277"/>
      <c r="N972" s="277"/>
      <c r="O972" s="277"/>
      <c r="P972" s="277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 spans="1:26" ht="15.75" customHeight="1">
      <c r="A973" s="131"/>
      <c r="B973" s="277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277"/>
      <c r="N973" s="277"/>
      <c r="O973" s="277"/>
      <c r="P973" s="277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 spans="1:26" ht="15.75" customHeight="1">
      <c r="A974" s="131"/>
      <c r="B974" s="277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277"/>
      <c r="N974" s="277"/>
      <c r="O974" s="277"/>
      <c r="P974" s="277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 spans="1:26" ht="15.75" customHeight="1">
      <c r="A975" s="131"/>
      <c r="B975" s="277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277"/>
      <c r="N975" s="277"/>
      <c r="O975" s="277"/>
      <c r="P975" s="277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 spans="1:26" ht="15.75" customHeight="1">
      <c r="A976" s="131"/>
      <c r="B976" s="277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277"/>
      <c r="N976" s="277"/>
      <c r="O976" s="277"/>
      <c r="P976" s="277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 spans="1:26" ht="15.75" customHeight="1">
      <c r="A977" s="131"/>
      <c r="B977" s="277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277"/>
      <c r="N977" s="277"/>
      <c r="O977" s="277"/>
      <c r="P977" s="277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 spans="1:26" ht="15.75" customHeight="1">
      <c r="A978" s="131"/>
      <c r="B978" s="277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277"/>
      <c r="N978" s="277"/>
      <c r="O978" s="277"/>
      <c r="P978" s="277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 spans="1:26" ht="15.75" customHeight="1">
      <c r="A979" s="131"/>
      <c r="B979" s="277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277"/>
      <c r="N979" s="277"/>
      <c r="O979" s="277"/>
      <c r="P979" s="277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 spans="1:26" ht="15.75" customHeight="1">
      <c r="A980" s="131"/>
      <c r="B980" s="277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277"/>
      <c r="N980" s="277"/>
      <c r="O980" s="277"/>
      <c r="P980" s="277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 spans="1:26" ht="15.75" customHeight="1">
      <c r="A981" s="131"/>
      <c r="B981" s="277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277"/>
      <c r="N981" s="277"/>
      <c r="O981" s="277"/>
      <c r="P981" s="277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 spans="1:26" ht="15.75" customHeight="1">
      <c r="A982" s="131"/>
      <c r="B982" s="277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277"/>
      <c r="N982" s="277"/>
      <c r="O982" s="277"/>
      <c r="P982" s="277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 spans="1:26" ht="15.75" customHeight="1">
      <c r="A983" s="131"/>
      <c r="B983" s="277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277"/>
      <c r="N983" s="277"/>
      <c r="O983" s="277"/>
      <c r="P983" s="277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 spans="1:26" ht="15.75" customHeight="1">
      <c r="A984" s="131"/>
      <c r="B984" s="277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277"/>
      <c r="N984" s="277"/>
      <c r="O984" s="277"/>
      <c r="P984" s="277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 spans="1:26" ht="15.75" customHeight="1">
      <c r="A985" s="131"/>
      <c r="B985" s="277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277"/>
      <c r="N985" s="277"/>
      <c r="O985" s="277"/>
      <c r="P985" s="277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 spans="1:26" ht="15.75" customHeight="1">
      <c r="A986" s="131"/>
      <c r="B986" s="277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277"/>
      <c r="N986" s="277"/>
      <c r="O986" s="277"/>
      <c r="P986" s="277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 spans="1:26" ht="15.75" customHeight="1">
      <c r="A987" s="131"/>
      <c r="B987" s="277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277"/>
      <c r="N987" s="277"/>
      <c r="O987" s="277"/>
      <c r="P987" s="277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 spans="1:26" ht="15.75" customHeight="1">
      <c r="A988" s="131"/>
      <c r="B988" s="277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277"/>
      <c r="N988" s="277"/>
      <c r="O988" s="277"/>
      <c r="P988" s="277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 spans="1:26" ht="15.75" customHeight="1">
      <c r="A989" s="131"/>
      <c r="B989" s="277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277"/>
      <c r="N989" s="277"/>
      <c r="O989" s="277"/>
      <c r="P989" s="277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 spans="1:26" ht="15.75" customHeight="1">
      <c r="A990" s="131"/>
      <c r="B990" s="277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277"/>
      <c r="N990" s="277"/>
      <c r="O990" s="277"/>
      <c r="P990" s="277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 spans="1:26" ht="15.75" customHeight="1">
      <c r="A991" s="131"/>
      <c r="B991" s="277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277"/>
      <c r="N991" s="277"/>
      <c r="O991" s="277"/>
      <c r="P991" s="277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 spans="1:26" ht="15.75" customHeight="1">
      <c r="A992" s="131"/>
      <c r="B992" s="277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277"/>
      <c r="N992" s="277"/>
      <c r="O992" s="277"/>
      <c r="P992" s="277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 spans="1:26" ht="15.75" customHeight="1">
      <c r="A993" s="131"/>
      <c r="B993" s="277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277"/>
      <c r="N993" s="277"/>
      <c r="O993" s="277"/>
      <c r="P993" s="277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 spans="1:26" ht="15.75" customHeight="1">
      <c r="A994" s="131"/>
      <c r="B994" s="277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277"/>
      <c r="N994" s="277"/>
      <c r="O994" s="277"/>
      <c r="P994" s="277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 spans="1:26" ht="15.75" customHeight="1">
      <c r="A995" s="131"/>
      <c r="B995" s="277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277"/>
      <c r="N995" s="277"/>
      <c r="O995" s="277"/>
      <c r="P995" s="277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 spans="1:26" ht="15.75" customHeight="1">
      <c r="A996" s="131"/>
      <c r="B996" s="277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277"/>
      <c r="N996" s="277"/>
      <c r="O996" s="277"/>
      <c r="P996" s="277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 spans="1:26" ht="15.75" customHeight="1">
      <c r="A997" s="131"/>
      <c r="B997" s="277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277"/>
      <c r="N997" s="277"/>
      <c r="O997" s="277"/>
      <c r="P997" s="277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 spans="1:26" ht="15.75" customHeight="1">
      <c r="A998" s="131"/>
      <c r="B998" s="277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277"/>
      <c r="N998" s="277"/>
      <c r="O998" s="277"/>
      <c r="P998" s="277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 spans="1:26" ht="15.75" customHeight="1">
      <c r="A999" s="131"/>
      <c r="B999" s="277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277"/>
      <c r="N999" s="277"/>
      <c r="O999" s="277"/>
      <c r="P999" s="277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 spans="1:26" ht="15.75" customHeight="1">
      <c r="A1000" s="131"/>
      <c r="B1000" s="277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277"/>
      <c r="N1000" s="277"/>
      <c r="O1000" s="277"/>
      <c r="P1000" s="277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pageMargins left="0.7" right="0.7" top="0.75" bottom="0.75" header="0" footer="0"/>
  <pageSetup orientation="landscape"/>
  <headerFooter>
    <oddHeader>&amp;CTown of Leyden, Massachusetts Draft Classification and  Compensation Plan General Government Employees</oddHeader>
    <oddFooter>&amp;LD.I. Jacobs Consulting Co&amp;C &amp;R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defaultColWidth="14.42578125" defaultRowHeight="15" customHeight="1"/>
  <cols>
    <col min="1" max="2" width="9.85546875" customWidth="1"/>
    <col min="3" max="3" width="29.85546875" customWidth="1"/>
    <col min="4" max="4" width="15.5703125" customWidth="1"/>
    <col min="5" max="6" width="19.85546875" customWidth="1"/>
    <col min="7" max="7" width="10.42578125" customWidth="1"/>
    <col min="8" max="8" width="30.5703125" customWidth="1"/>
    <col min="9" max="26" width="9.85546875" customWidth="1"/>
  </cols>
  <sheetData>
    <row r="1" spans="1:8" ht="13.5">
      <c r="D1" s="116" t="s">
        <v>284</v>
      </c>
      <c r="E1" s="116" t="s">
        <v>285</v>
      </c>
      <c r="F1" s="116" t="s">
        <v>285</v>
      </c>
    </row>
    <row r="2" spans="1:8" ht="30">
      <c r="C2" s="116" t="s">
        <v>286</v>
      </c>
      <c r="D2" s="278" t="s">
        <v>287</v>
      </c>
      <c r="E2" s="116" t="s">
        <v>288</v>
      </c>
      <c r="F2" s="116" t="s">
        <v>289</v>
      </c>
    </row>
    <row r="4" spans="1:8" ht="13.5">
      <c r="C4" s="116" t="s">
        <v>290</v>
      </c>
    </row>
    <row r="5" spans="1:8" ht="13.5">
      <c r="A5" s="116" t="s">
        <v>291</v>
      </c>
      <c r="B5" s="116" t="s">
        <v>292</v>
      </c>
    </row>
    <row r="6" spans="1:8" ht="13.5">
      <c r="B6" s="116" t="s">
        <v>293</v>
      </c>
    </row>
    <row r="7" spans="1:8">
      <c r="B7" s="116" t="s">
        <v>294</v>
      </c>
      <c r="C7" s="116" t="s">
        <v>295</v>
      </c>
      <c r="D7" s="116">
        <v>150</v>
      </c>
      <c r="G7" s="279"/>
    </row>
    <row r="8" spans="1:8">
      <c r="B8" s="116" t="s">
        <v>296</v>
      </c>
      <c r="C8" s="116" t="s">
        <v>297</v>
      </c>
      <c r="D8" s="116">
        <v>30</v>
      </c>
      <c r="G8" s="279"/>
    </row>
    <row r="9" spans="1:8">
      <c r="C9" s="116" t="s">
        <v>298</v>
      </c>
      <c r="D9" s="116">
        <v>180</v>
      </c>
      <c r="E9" s="116" t="s">
        <v>299</v>
      </c>
      <c r="F9" s="116" t="s">
        <v>299</v>
      </c>
      <c r="G9" s="279"/>
    </row>
    <row r="10" spans="1:8" ht="13.5">
      <c r="B10" s="116" t="s">
        <v>300</v>
      </c>
    </row>
    <row r="11" spans="1:8">
      <c r="B11" s="116" t="s">
        <v>301</v>
      </c>
      <c r="C11" s="116" t="s">
        <v>302</v>
      </c>
      <c r="D11" s="280">
        <v>2000</v>
      </c>
      <c r="G11" s="279"/>
      <c r="H11" s="280"/>
    </row>
    <row r="12" spans="1:8">
      <c r="B12" s="116" t="s">
        <v>303</v>
      </c>
      <c r="C12" s="116" t="s">
        <v>304</v>
      </c>
      <c r="D12" s="280">
        <v>3000</v>
      </c>
      <c r="G12" s="279"/>
      <c r="H12" s="280"/>
    </row>
    <row r="13" spans="1:8">
      <c r="B13" s="116" t="s">
        <v>305</v>
      </c>
      <c r="C13" s="116" t="s">
        <v>306</v>
      </c>
      <c r="D13" s="280">
        <v>2500</v>
      </c>
      <c r="E13" s="281">
        <v>3000</v>
      </c>
      <c r="G13" s="282" t="s">
        <v>307</v>
      </c>
      <c r="H13" s="280"/>
    </row>
    <row r="14" spans="1:8">
      <c r="B14" s="116" t="s">
        <v>308</v>
      </c>
      <c r="C14" s="116" t="s">
        <v>309</v>
      </c>
      <c r="D14" s="280">
        <v>4000</v>
      </c>
      <c r="E14" s="281">
        <v>5000</v>
      </c>
      <c r="G14" s="282" t="s">
        <v>310</v>
      </c>
      <c r="H14" s="280"/>
    </row>
    <row r="15" spans="1:8">
      <c r="B15" s="116" t="s">
        <v>311</v>
      </c>
      <c r="C15" s="116" t="s">
        <v>312</v>
      </c>
      <c r="D15" s="280">
        <v>3500</v>
      </c>
      <c r="E15" s="281">
        <v>3500</v>
      </c>
      <c r="G15" s="279" t="s">
        <v>313</v>
      </c>
      <c r="H15" s="280"/>
    </row>
    <row r="16" spans="1:8">
      <c r="B16" s="116" t="s">
        <v>314</v>
      </c>
      <c r="C16" s="116" t="s">
        <v>315</v>
      </c>
      <c r="D16" s="280">
        <v>22000</v>
      </c>
      <c r="E16" s="281">
        <v>23000</v>
      </c>
      <c r="G16" s="279" t="s">
        <v>316</v>
      </c>
      <c r="H16" s="280"/>
    </row>
    <row r="17" spans="2:8">
      <c r="B17" s="116" t="s">
        <v>317</v>
      </c>
      <c r="C17" s="116" t="s">
        <v>318</v>
      </c>
      <c r="D17" s="280">
        <v>5000</v>
      </c>
      <c r="E17" s="281">
        <v>5000</v>
      </c>
      <c r="G17" s="279"/>
      <c r="H17" s="280"/>
    </row>
    <row r="18" spans="2:8">
      <c r="C18" s="116" t="s">
        <v>319</v>
      </c>
      <c r="D18" s="280">
        <v>21370.44</v>
      </c>
      <c r="E18" s="116">
        <v>0</v>
      </c>
      <c r="G18" s="279"/>
      <c r="H18" s="280"/>
    </row>
    <row r="19" spans="2:8">
      <c r="B19" s="116" t="s">
        <v>320</v>
      </c>
      <c r="C19" s="116" t="s">
        <v>321</v>
      </c>
      <c r="D19" s="280">
        <v>63063</v>
      </c>
      <c r="E19" s="281">
        <v>65270</v>
      </c>
      <c r="G19" s="279">
        <v>3.5000000000000003E-2</v>
      </c>
      <c r="H19" s="280"/>
    </row>
    <row r="20" spans="2:8">
      <c r="B20" s="116" t="s">
        <v>322</v>
      </c>
      <c r="C20" s="116" t="s">
        <v>297</v>
      </c>
      <c r="D20" s="116">
        <v>750</v>
      </c>
      <c r="E20" s="283">
        <v>1000</v>
      </c>
      <c r="G20" s="279"/>
    </row>
    <row r="21" spans="2:8" ht="15.75" customHeight="1">
      <c r="C21" s="116" t="s">
        <v>298</v>
      </c>
      <c r="D21" s="280">
        <v>127183.44</v>
      </c>
      <c r="E21" s="281"/>
      <c r="F21" s="116" t="s">
        <v>299</v>
      </c>
      <c r="G21" s="279"/>
      <c r="H21" s="280"/>
    </row>
    <row r="22" spans="2:8" ht="15.75" customHeight="1">
      <c r="B22" s="116" t="s">
        <v>323</v>
      </c>
    </row>
    <row r="23" spans="2:8" ht="15.75" customHeight="1">
      <c r="B23" s="116" t="s">
        <v>324</v>
      </c>
      <c r="C23" s="116" t="s">
        <v>325</v>
      </c>
      <c r="D23" s="116">
        <v>150</v>
      </c>
      <c r="G23" s="279"/>
    </row>
    <row r="24" spans="2:8" ht="15.75" customHeight="1">
      <c r="B24" s="116" t="s">
        <v>326</v>
      </c>
      <c r="C24" s="116" t="s">
        <v>327</v>
      </c>
      <c r="D24" s="280">
        <v>5000</v>
      </c>
      <c r="G24" s="279"/>
      <c r="H24" s="280"/>
    </row>
    <row r="25" spans="2:8" ht="15.75" customHeight="1">
      <c r="C25" s="116" t="s">
        <v>298</v>
      </c>
      <c r="D25" s="280">
        <v>5150</v>
      </c>
      <c r="E25" s="116" t="s">
        <v>299</v>
      </c>
      <c r="F25" s="116" t="s">
        <v>299</v>
      </c>
      <c r="G25" s="279"/>
      <c r="H25" s="280"/>
    </row>
    <row r="26" spans="2:8" ht="15.75" customHeight="1">
      <c r="B26" s="116" t="s">
        <v>328</v>
      </c>
    </row>
    <row r="27" spans="2:8" ht="15.75" customHeight="1">
      <c r="B27" s="116" t="s">
        <v>329</v>
      </c>
      <c r="C27" s="116" t="s">
        <v>330</v>
      </c>
      <c r="D27" s="280">
        <v>13767.5</v>
      </c>
      <c r="G27" s="279"/>
      <c r="H27" s="280"/>
    </row>
    <row r="28" spans="2:8" ht="15.75" customHeight="1">
      <c r="B28" s="116" t="s">
        <v>331</v>
      </c>
      <c r="C28" s="116" t="s">
        <v>332</v>
      </c>
      <c r="D28" s="280">
        <v>4791.25</v>
      </c>
      <c r="G28" s="279"/>
      <c r="H28" s="280"/>
    </row>
    <row r="29" spans="2:8" ht="15.75" customHeight="1">
      <c r="B29" s="116" t="s">
        <v>333</v>
      </c>
      <c r="C29" s="116" t="s">
        <v>298</v>
      </c>
      <c r="D29" s="280">
        <v>18558.75</v>
      </c>
      <c r="E29" s="116" t="s">
        <v>299</v>
      </c>
      <c r="F29" s="116" t="s">
        <v>299</v>
      </c>
      <c r="G29" s="279"/>
      <c r="H29" s="280"/>
    </row>
    <row r="30" spans="2:8" ht="15.75" customHeight="1">
      <c r="B30" s="116" t="s">
        <v>334</v>
      </c>
    </row>
    <row r="31" spans="2:8" ht="15.75" customHeight="1">
      <c r="B31" s="116" t="s">
        <v>335</v>
      </c>
      <c r="C31" s="116" t="s">
        <v>50</v>
      </c>
      <c r="D31" s="280">
        <v>3200</v>
      </c>
      <c r="E31" s="280">
        <v>3200</v>
      </c>
      <c r="G31" s="279"/>
      <c r="H31" s="280"/>
    </row>
    <row r="32" spans="2:8" ht="15.75" customHeight="1">
      <c r="B32" s="116" t="s">
        <v>336</v>
      </c>
      <c r="C32" s="116" t="s">
        <v>52</v>
      </c>
      <c r="D32" s="280">
        <v>4800</v>
      </c>
      <c r="E32" s="280">
        <v>4800</v>
      </c>
      <c r="G32" s="279"/>
      <c r="H32" s="280"/>
    </row>
    <row r="33" spans="2:8" ht="15.75" customHeight="1">
      <c r="B33" s="116" t="s">
        <v>337</v>
      </c>
      <c r="C33" s="116" t="s">
        <v>54</v>
      </c>
      <c r="D33" s="280">
        <v>12463</v>
      </c>
      <c r="E33" s="280">
        <v>12889.2</v>
      </c>
      <c r="G33" s="279"/>
      <c r="H33" s="280"/>
    </row>
    <row r="34" spans="2:8" ht="15.75" customHeight="1">
      <c r="B34" s="116" t="s">
        <v>338</v>
      </c>
      <c r="C34" s="116" t="s">
        <v>297</v>
      </c>
      <c r="D34" s="280">
        <v>8800</v>
      </c>
      <c r="E34" s="280">
        <v>8800</v>
      </c>
      <c r="G34" s="279"/>
      <c r="H34" s="280"/>
    </row>
    <row r="35" spans="2:8" ht="15.75" customHeight="1">
      <c r="C35" s="116" t="s">
        <v>298</v>
      </c>
      <c r="D35" s="280">
        <v>29263</v>
      </c>
      <c r="E35" s="280"/>
      <c r="F35" s="116" t="s">
        <v>299</v>
      </c>
      <c r="G35" s="279"/>
      <c r="H35" s="280"/>
    </row>
    <row r="36" spans="2:8" ht="15.75" customHeight="1">
      <c r="B36" s="116" t="s">
        <v>339</v>
      </c>
    </row>
    <row r="37" spans="2:8" ht="15.75" customHeight="1">
      <c r="B37" s="116" t="s">
        <v>340</v>
      </c>
      <c r="C37" s="116" t="s">
        <v>341</v>
      </c>
      <c r="D37" s="280">
        <v>13767.5</v>
      </c>
      <c r="E37" s="280">
        <v>14249.36</v>
      </c>
      <c r="G37" s="279"/>
      <c r="H37" s="280"/>
    </row>
    <row r="38" spans="2:8" ht="15.75" customHeight="1">
      <c r="B38" s="116" t="s">
        <v>342</v>
      </c>
      <c r="C38" s="116" t="s">
        <v>343</v>
      </c>
      <c r="D38" s="280">
        <v>1000</v>
      </c>
      <c r="E38" s="280">
        <v>1000</v>
      </c>
      <c r="G38" s="279"/>
      <c r="H38" s="280"/>
    </row>
    <row r="39" spans="2:8" ht="15.75" customHeight="1">
      <c r="B39" s="116" t="s">
        <v>344</v>
      </c>
      <c r="C39" s="116" t="s">
        <v>297</v>
      </c>
      <c r="D39" s="280">
        <v>1642</v>
      </c>
      <c r="E39" s="280">
        <v>1842</v>
      </c>
      <c r="G39" s="279"/>
      <c r="H39" s="280"/>
    </row>
    <row r="40" spans="2:8" ht="15.75" customHeight="1">
      <c r="B40" s="116" t="s">
        <v>345</v>
      </c>
      <c r="C40" s="116" t="s">
        <v>346</v>
      </c>
      <c r="D40" s="280">
        <v>12000</v>
      </c>
      <c r="E40" s="280">
        <v>12000</v>
      </c>
      <c r="G40" s="279"/>
      <c r="H40" s="280"/>
    </row>
    <row r="41" spans="2:8" ht="15.75" customHeight="1">
      <c r="B41" s="116" t="s">
        <v>347</v>
      </c>
      <c r="C41" s="116" t="s">
        <v>348</v>
      </c>
      <c r="D41" s="280">
        <v>2200</v>
      </c>
      <c r="E41" s="280">
        <v>2720</v>
      </c>
      <c r="G41" s="279"/>
      <c r="H41" s="280"/>
    </row>
    <row r="42" spans="2:8" ht="15.75" customHeight="1">
      <c r="C42" s="116" t="s">
        <v>298</v>
      </c>
      <c r="D42" s="280">
        <v>30609.5</v>
      </c>
      <c r="E42" s="280"/>
      <c r="F42" s="116" t="s">
        <v>299</v>
      </c>
      <c r="G42" s="279"/>
      <c r="H42" s="280"/>
    </row>
    <row r="43" spans="2:8" ht="15.75" customHeight="1">
      <c r="B43" s="116" t="s">
        <v>349</v>
      </c>
    </row>
    <row r="44" spans="2:8" ht="15.75" customHeight="1">
      <c r="B44" s="116" t="s">
        <v>350</v>
      </c>
      <c r="C44" s="116" t="s">
        <v>341</v>
      </c>
      <c r="D44" s="280">
        <v>13767.5</v>
      </c>
      <c r="E44" s="280">
        <v>14249.36</v>
      </c>
      <c r="G44" s="279"/>
      <c r="H44" s="280"/>
    </row>
    <row r="45" spans="2:8" ht="15.75" customHeight="1">
      <c r="B45" s="116" t="s">
        <v>351</v>
      </c>
      <c r="C45" s="116" t="s">
        <v>297</v>
      </c>
      <c r="D45" s="280">
        <v>8869.25</v>
      </c>
      <c r="E45" s="280">
        <v>8991.25</v>
      </c>
      <c r="G45" s="279"/>
      <c r="H45" s="280"/>
    </row>
    <row r="46" spans="2:8" ht="15.75" customHeight="1">
      <c r="B46" s="116" t="s">
        <v>352</v>
      </c>
      <c r="C46" s="116" t="s">
        <v>353</v>
      </c>
      <c r="D46" s="280">
        <v>2500</v>
      </c>
      <c r="E46" s="280">
        <v>2500</v>
      </c>
      <c r="G46" s="279"/>
      <c r="H46" s="280"/>
    </row>
    <row r="47" spans="2:8" ht="15.75" customHeight="1">
      <c r="C47" s="116" t="s">
        <v>298</v>
      </c>
      <c r="D47" s="280">
        <v>25136.75</v>
      </c>
      <c r="E47" s="280"/>
      <c r="F47" s="116" t="s">
        <v>299</v>
      </c>
      <c r="G47" s="279"/>
      <c r="H47" s="280"/>
    </row>
    <row r="48" spans="2:8" ht="15.75" customHeight="1">
      <c r="B48" s="116" t="s">
        <v>354</v>
      </c>
    </row>
    <row r="49" spans="2:8" ht="15.75" customHeight="1">
      <c r="B49" s="116" t="s">
        <v>355</v>
      </c>
      <c r="C49" s="116" t="s">
        <v>356</v>
      </c>
      <c r="D49" s="280">
        <v>5000</v>
      </c>
      <c r="E49" s="281">
        <v>6000</v>
      </c>
      <c r="G49" s="279"/>
      <c r="H49" s="280"/>
    </row>
    <row r="50" spans="2:8" ht="15.75" customHeight="1">
      <c r="C50" s="116" t="s">
        <v>298</v>
      </c>
      <c r="D50" s="280">
        <v>5000</v>
      </c>
      <c r="E50" s="280"/>
      <c r="F50" s="116" t="s">
        <v>299</v>
      </c>
      <c r="G50" s="279"/>
      <c r="H50" s="280"/>
    </row>
    <row r="51" spans="2:8" ht="15.75" customHeight="1">
      <c r="B51" s="116" t="s">
        <v>357</v>
      </c>
    </row>
    <row r="52" spans="2:8" ht="15.75" customHeight="1">
      <c r="B52" s="116" t="s">
        <v>358</v>
      </c>
      <c r="C52" s="116" t="s">
        <v>359</v>
      </c>
      <c r="D52" s="280">
        <v>14703.25</v>
      </c>
      <c r="E52" s="280">
        <v>14300</v>
      </c>
      <c r="G52" s="279"/>
      <c r="H52" s="280"/>
    </row>
    <row r="53" spans="2:8" ht="15.75" customHeight="1">
      <c r="B53" s="116" t="s">
        <v>360</v>
      </c>
      <c r="C53" s="116" t="s">
        <v>361</v>
      </c>
      <c r="D53" s="116">
        <v>400</v>
      </c>
      <c r="E53" s="116">
        <v>400</v>
      </c>
    </row>
    <row r="54" spans="2:8" ht="15.75" customHeight="1">
      <c r="B54" s="116" t="s">
        <v>362</v>
      </c>
      <c r="C54" s="116" t="s">
        <v>297</v>
      </c>
      <c r="D54" s="280">
        <v>1942</v>
      </c>
      <c r="E54" s="280">
        <v>1651.2</v>
      </c>
      <c r="G54" s="279"/>
      <c r="H54" s="280"/>
    </row>
    <row r="55" spans="2:8" ht="15.75" customHeight="1">
      <c r="B55" s="116" t="s">
        <v>363</v>
      </c>
      <c r="C55" s="116" t="s">
        <v>364</v>
      </c>
      <c r="D55" s="280">
        <v>5451</v>
      </c>
      <c r="E55" s="280">
        <v>1845</v>
      </c>
      <c r="G55" s="279"/>
      <c r="H55" s="280"/>
    </row>
    <row r="56" spans="2:8" ht="15.75" customHeight="1">
      <c r="C56" s="116" t="s">
        <v>298</v>
      </c>
      <c r="D56" s="280">
        <v>22496.25</v>
      </c>
      <c r="E56" s="280"/>
      <c r="F56" s="116" t="s">
        <v>299</v>
      </c>
      <c r="G56" s="279"/>
      <c r="H56" s="280"/>
    </row>
    <row r="57" spans="2:8" ht="15.75" customHeight="1">
      <c r="B57" s="116" t="s">
        <v>365</v>
      </c>
    </row>
    <row r="58" spans="2:8" ht="15.75" customHeight="1">
      <c r="B58" s="116" t="s">
        <v>366</v>
      </c>
      <c r="C58" s="116" t="s">
        <v>50</v>
      </c>
      <c r="D58" s="116">
        <v>800</v>
      </c>
      <c r="G58" s="279"/>
    </row>
    <row r="59" spans="2:8" ht="15.75" customHeight="1">
      <c r="B59" s="116" t="s">
        <v>367</v>
      </c>
      <c r="C59" s="116" t="s">
        <v>52</v>
      </c>
      <c r="D59" s="280">
        <v>1000</v>
      </c>
      <c r="G59" s="279"/>
      <c r="H59" s="280"/>
    </row>
    <row r="60" spans="2:8" ht="15.75" customHeight="1">
      <c r="B60" s="116" t="s">
        <v>368</v>
      </c>
      <c r="C60" s="116" t="s">
        <v>297</v>
      </c>
      <c r="D60" s="116">
        <v>500</v>
      </c>
      <c r="G60" s="279"/>
    </row>
    <row r="61" spans="2:8" ht="15.75" customHeight="1">
      <c r="C61" s="116" t="s">
        <v>298</v>
      </c>
      <c r="D61" s="280">
        <v>2300</v>
      </c>
      <c r="E61" s="116" t="s">
        <v>299</v>
      </c>
      <c r="F61" s="116" t="s">
        <v>299</v>
      </c>
      <c r="G61" s="279"/>
      <c r="H61" s="280"/>
    </row>
    <row r="62" spans="2:8" ht="15.75" customHeight="1">
      <c r="B62" s="116" t="s">
        <v>369</v>
      </c>
    </row>
    <row r="63" spans="2:8" ht="15.75" customHeight="1">
      <c r="B63" s="116" t="s">
        <v>370</v>
      </c>
      <c r="C63" s="116" t="s">
        <v>371</v>
      </c>
      <c r="D63" s="280">
        <v>10000</v>
      </c>
      <c r="E63" s="281">
        <v>15000</v>
      </c>
      <c r="G63" s="279"/>
      <c r="H63" s="280"/>
    </row>
    <row r="64" spans="2:8" ht="15.75" customHeight="1">
      <c r="B64" s="116" t="s">
        <v>372</v>
      </c>
      <c r="C64" s="116" t="s">
        <v>373</v>
      </c>
      <c r="D64" s="280">
        <v>40000</v>
      </c>
      <c r="E64" s="281">
        <v>41000</v>
      </c>
      <c r="G64" s="279" t="s">
        <v>374</v>
      </c>
      <c r="H64" s="280"/>
    </row>
    <row r="65" spans="1:8" ht="15.75" customHeight="1">
      <c r="B65" s="116" t="s">
        <v>375</v>
      </c>
      <c r="C65" s="116" t="s">
        <v>376</v>
      </c>
      <c r="D65" s="280">
        <v>7000</v>
      </c>
      <c r="E65" s="281">
        <v>7000</v>
      </c>
      <c r="G65" s="279"/>
      <c r="H65" s="280"/>
    </row>
    <row r="66" spans="1:8" ht="15.75" customHeight="1">
      <c r="B66" s="116" t="s">
        <v>377</v>
      </c>
      <c r="C66" s="116" t="s">
        <v>378</v>
      </c>
      <c r="D66" s="280">
        <v>5834.95</v>
      </c>
      <c r="E66" s="281">
        <v>5834.95</v>
      </c>
      <c r="G66" s="279"/>
      <c r="H66" s="280"/>
    </row>
    <row r="67" spans="1:8" ht="15.75" customHeight="1">
      <c r="B67" s="116" t="s">
        <v>379</v>
      </c>
      <c r="C67" s="116" t="s">
        <v>380</v>
      </c>
      <c r="D67" s="280">
        <v>3500</v>
      </c>
      <c r="E67" s="281">
        <v>3500</v>
      </c>
      <c r="G67" s="279"/>
      <c r="H67" s="280"/>
    </row>
    <row r="68" spans="1:8" ht="15.75" customHeight="1">
      <c r="B68" s="116" t="s">
        <v>381</v>
      </c>
      <c r="C68" s="116" t="s">
        <v>382</v>
      </c>
      <c r="D68" s="116">
        <v>900</v>
      </c>
      <c r="G68" s="279"/>
    </row>
    <row r="69" spans="1:8" ht="15.75" customHeight="1">
      <c r="C69" s="116" t="s">
        <v>298</v>
      </c>
      <c r="D69" s="280">
        <v>67234.95</v>
      </c>
      <c r="E69" s="280"/>
      <c r="F69" s="116" t="s">
        <v>299</v>
      </c>
      <c r="G69" s="279"/>
      <c r="H69" s="280"/>
    </row>
    <row r="70" spans="1:8" ht="15.75" customHeight="1">
      <c r="B70" s="116" t="s">
        <v>383</v>
      </c>
    </row>
    <row r="71" spans="1:8" ht="15.75" customHeight="1">
      <c r="B71" s="116" t="s">
        <v>384</v>
      </c>
      <c r="C71" s="116" t="s">
        <v>385</v>
      </c>
      <c r="D71" s="116">
        <v>750</v>
      </c>
      <c r="E71" s="283">
        <v>750</v>
      </c>
      <c r="G71" s="279"/>
    </row>
    <row r="72" spans="1:8" ht="15.75" customHeight="1">
      <c r="C72" s="116" t="s">
        <v>298</v>
      </c>
      <c r="D72" s="116">
        <v>750</v>
      </c>
      <c r="E72" s="116" t="s">
        <v>299</v>
      </c>
      <c r="F72" s="116" t="s">
        <v>299</v>
      </c>
      <c r="G72" s="279"/>
    </row>
    <row r="73" spans="1:8" ht="15.75" customHeight="1">
      <c r="B73" s="116" t="s">
        <v>386</v>
      </c>
      <c r="D73" s="280">
        <v>333862.64</v>
      </c>
      <c r="E73" s="280"/>
      <c r="F73" s="116" t="s">
        <v>299</v>
      </c>
      <c r="G73" s="279"/>
      <c r="H73" s="280"/>
    </row>
    <row r="74" spans="1:8" ht="15.75" customHeight="1"/>
    <row r="75" spans="1:8" ht="15.75" customHeight="1">
      <c r="A75" s="116" t="s">
        <v>387</v>
      </c>
    </row>
    <row r="76" spans="1:8" ht="15.75" customHeight="1">
      <c r="B76" s="116" t="s">
        <v>388</v>
      </c>
    </row>
    <row r="77" spans="1:8" ht="15.75" customHeight="1">
      <c r="C77" s="116" t="s">
        <v>389</v>
      </c>
      <c r="D77" s="280">
        <v>99705.98</v>
      </c>
      <c r="G77" s="279"/>
      <c r="H77" s="280"/>
    </row>
    <row r="78" spans="1:8" ht="15.75" customHeight="1">
      <c r="B78" s="116" t="s">
        <v>390</v>
      </c>
      <c r="C78" s="116" t="s">
        <v>391</v>
      </c>
      <c r="D78" s="116">
        <v>300</v>
      </c>
      <c r="G78" s="279"/>
    </row>
    <row r="79" spans="1:8" ht="15.75" customHeight="1">
      <c r="C79" s="116" t="s">
        <v>298</v>
      </c>
      <c r="D79" s="280">
        <v>100005.98</v>
      </c>
      <c r="E79" s="116" t="s">
        <v>299</v>
      </c>
      <c r="F79" s="116" t="s">
        <v>299</v>
      </c>
      <c r="G79" s="279"/>
      <c r="H79" s="280"/>
    </row>
    <row r="80" spans="1:8" ht="15.75" customHeight="1">
      <c r="B80" s="116" t="s">
        <v>392</v>
      </c>
    </row>
    <row r="81" spans="2:8" ht="15.75" customHeight="1">
      <c r="B81" s="116" t="s">
        <v>393</v>
      </c>
      <c r="C81" s="116" t="s">
        <v>394</v>
      </c>
      <c r="D81" s="280">
        <v>5200</v>
      </c>
      <c r="E81" s="280">
        <v>5200</v>
      </c>
      <c r="G81" s="279"/>
      <c r="H81" s="280"/>
    </row>
    <row r="82" spans="2:8" ht="15.75" customHeight="1">
      <c r="C82" s="116" t="s">
        <v>395</v>
      </c>
      <c r="D82" s="116">
        <v>500</v>
      </c>
      <c r="E82" s="280">
        <v>1000</v>
      </c>
      <c r="G82" s="279"/>
    </row>
    <row r="83" spans="2:8" ht="15.75" customHeight="1">
      <c r="C83" s="116" t="s">
        <v>396</v>
      </c>
      <c r="D83" s="280">
        <v>1000</v>
      </c>
      <c r="E83" s="116">
        <v>500</v>
      </c>
      <c r="G83" s="279"/>
      <c r="H83" s="280"/>
    </row>
    <row r="84" spans="2:8" ht="15.75" customHeight="1">
      <c r="C84" s="116" t="s">
        <v>397</v>
      </c>
      <c r="D84" s="280">
        <v>3600</v>
      </c>
      <c r="E84" s="280">
        <v>3168</v>
      </c>
    </row>
    <row r="85" spans="2:8" ht="15.75" customHeight="1">
      <c r="B85" s="116" t="s">
        <v>398</v>
      </c>
      <c r="C85" s="116" t="s">
        <v>399</v>
      </c>
      <c r="D85" s="280">
        <v>18690</v>
      </c>
      <c r="E85" s="280">
        <v>23075.33</v>
      </c>
      <c r="G85" s="279"/>
      <c r="H85" s="280"/>
    </row>
    <row r="86" spans="2:8" ht="15.75" customHeight="1">
      <c r="B86" s="116" t="s">
        <v>400</v>
      </c>
      <c r="C86" s="116" t="s">
        <v>297</v>
      </c>
      <c r="D86" s="280">
        <v>23860</v>
      </c>
      <c r="E86" s="280">
        <v>29360</v>
      </c>
      <c r="G86" s="279"/>
      <c r="H86" s="280"/>
    </row>
    <row r="87" spans="2:8" ht="15.75" customHeight="1">
      <c r="C87" s="116" t="s">
        <v>298</v>
      </c>
      <c r="D87" s="280">
        <v>52850</v>
      </c>
      <c r="E87" s="280"/>
      <c r="F87" s="116" t="s">
        <v>299</v>
      </c>
      <c r="G87" s="279"/>
      <c r="H87" s="280"/>
    </row>
    <row r="88" spans="2:8" ht="15.75" customHeight="1">
      <c r="B88" s="116" t="s">
        <v>401</v>
      </c>
    </row>
    <row r="89" spans="2:8" ht="15.75" customHeight="1">
      <c r="C89" s="116" t="s">
        <v>402</v>
      </c>
      <c r="D89" s="280">
        <v>2850</v>
      </c>
      <c r="E89" s="280">
        <v>2850</v>
      </c>
      <c r="G89" s="279"/>
      <c r="H89" s="280"/>
    </row>
    <row r="90" spans="2:8" ht="15.75" customHeight="1">
      <c r="C90" s="116" t="s">
        <v>403</v>
      </c>
      <c r="D90" s="116">
        <v>500</v>
      </c>
      <c r="E90" s="280">
        <v>1000</v>
      </c>
      <c r="G90" s="279"/>
    </row>
    <row r="91" spans="2:8" ht="15.75" customHeight="1">
      <c r="B91" s="116" t="s">
        <v>404</v>
      </c>
      <c r="C91" s="116" t="s">
        <v>405</v>
      </c>
      <c r="D91" s="280">
        <v>3605</v>
      </c>
      <c r="E91" s="116" t="s">
        <v>299</v>
      </c>
      <c r="G91" s="279"/>
      <c r="H91" s="280"/>
    </row>
    <row r="92" spans="2:8" ht="15.75" customHeight="1">
      <c r="B92" s="116" t="s">
        <v>406</v>
      </c>
      <c r="C92" s="116" t="s">
        <v>407</v>
      </c>
      <c r="D92" s="280">
        <v>2500</v>
      </c>
      <c r="G92" s="279"/>
      <c r="H92" s="280"/>
    </row>
    <row r="93" spans="2:8" ht="15.75" customHeight="1">
      <c r="C93" s="116" t="s">
        <v>408</v>
      </c>
      <c r="D93" s="280">
        <v>5000</v>
      </c>
      <c r="E93" s="116" t="s">
        <v>299</v>
      </c>
      <c r="G93" s="279"/>
      <c r="H93" s="280"/>
    </row>
    <row r="94" spans="2:8" ht="15.75" customHeight="1">
      <c r="C94" s="116" t="s">
        <v>409</v>
      </c>
      <c r="D94" s="280">
        <v>13000</v>
      </c>
      <c r="E94" s="280">
        <v>13000</v>
      </c>
      <c r="G94" s="279"/>
      <c r="H94" s="280"/>
    </row>
    <row r="95" spans="2:8" ht="15.75" customHeight="1">
      <c r="C95" s="116" t="s">
        <v>298</v>
      </c>
      <c r="D95" s="280">
        <v>27455</v>
      </c>
      <c r="E95" s="280"/>
      <c r="F95" s="116" t="s">
        <v>299</v>
      </c>
      <c r="G95" s="279"/>
      <c r="H95" s="280"/>
    </row>
    <row r="96" spans="2:8" ht="15.75" customHeight="1">
      <c r="B96" s="116" t="s">
        <v>410</v>
      </c>
    </row>
    <row r="97" spans="1:8" ht="15.75" customHeight="1">
      <c r="C97" s="116" t="s">
        <v>295</v>
      </c>
      <c r="D97" s="280">
        <v>1600</v>
      </c>
      <c r="E97" s="280">
        <v>2000</v>
      </c>
      <c r="G97" s="279"/>
      <c r="H97" s="280"/>
    </row>
    <row r="98" spans="1:8" ht="15.75" customHeight="1">
      <c r="C98" s="116" t="s">
        <v>411</v>
      </c>
      <c r="D98" s="116" t="s">
        <v>299</v>
      </c>
      <c r="E98" s="280">
        <v>1000</v>
      </c>
    </row>
    <row r="99" spans="1:8" ht="15.75" customHeight="1">
      <c r="C99" s="116" t="s">
        <v>297</v>
      </c>
      <c r="D99" s="280">
        <v>4700</v>
      </c>
      <c r="E99" s="280">
        <v>5000</v>
      </c>
      <c r="G99" s="279"/>
      <c r="H99" s="280"/>
    </row>
    <row r="100" spans="1:8" ht="15.75" customHeight="1">
      <c r="C100" s="116" t="s">
        <v>412</v>
      </c>
      <c r="D100" s="116">
        <v>150</v>
      </c>
      <c r="E100" s="116">
        <v>150</v>
      </c>
      <c r="G100" s="279"/>
    </row>
    <row r="101" spans="1:8" ht="15.75" customHeight="1">
      <c r="C101" s="116" t="s">
        <v>413</v>
      </c>
      <c r="E101" s="280">
        <v>2000</v>
      </c>
    </row>
    <row r="102" spans="1:8" ht="15.75" customHeight="1">
      <c r="C102" s="116" t="s">
        <v>298</v>
      </c>
      <c r="D102" s="280">
        <v>6450</v>
      </c>
      <c r="E102" s="280"/>
      <c r="F102" s="116" t="s">
        <v>299</v>
      </c>
      <c r="G102" s="279"/>
      <c r="H102" s="280"/>
    </row>
    <row r="103" spans="1:8" ht="15.75" customHeight="1">
      <c r="B103" s="116" t="s">
        <v>414</v>
      </c>
    </row>
    <row r="104" spans="1:8" ht="15.75" customHeight="1">
      <c r="B104" s="116" t="s">
        <v>415</v>
      </c>
      <c r="C104" s="116" t="s">
        <v>416</v>
      </c>
      <c r="D104" s="280">
        <v>1000</v>
      </c>
      <c r="E104" s="281">
        <v>1500</v>
      </c>
      <c r="G104" s="279"/>
      <c r="H104" s="280"/>
    </row>
    <row r="105" spans="1:8" ht="15.75" customHeight="1">
      <c r="C105" s="116" t="s">
        <v>417</v>
      </c>
      <c r="D105" s="280">
        <v>2941</v>
      </c>
      <c r="E105" s="281">
        <v>3372</v>
      </c>
      <c r="G105" s="279"/>
      <c r="H105" s="280"/>
    </row>
    <row r="106" spans="1:8" ht="15.75" customHeight="1">
      <c r="B106" s="116" t="s">
        <v>418</v>
      </c>
      <c r="C106" s="116" t="s">
        <v>419</v>
      </c>
      <c r="D106" s="280">
        <v>15000</v>
      </c>
      <c r="G106" s="279"/>
      <c r="H106" s="280"/>
    </row>
    <row r="107" spans="1:8" ht="15.75" customHeight="1">
      <c r="C107" s="116" t="s">
        <v>298</v>
      </c>
      <c r="D107" s="280">
        <v>18941</v>
      </c>
      <c r="E107" s="116" t="s">
        <v>299</v>
      </c>
      <c r="F107" s="116" t="s">
        <v>299</v>
      </c>
      <c r="G107" s="279"/>
      <c r="H107" s="280"/>
    </row>
    <row r="108" spans="1:8" ht="15.75" customHeight="1">
      <c r="B108" s="116" t="s">
        <v>420</v>
      </c>
      <c r="D108" s="280">
        <v>205701.98</v>
      </c>
      <c r="E108" s="280"/>
      <c r="F108" s="116" t="s">
        <v>299</v>
      </c>
      <c r="G108" s="279"/>
      <c r="H108" s="280"/>
    </row>
    <row r="109" spans="1:8" ht="15.75" customHeight="1"/>
    <row r="110" spans="1:8" ht="15.75" customHeight="1">
      <c r="A110" s="116" t="s">
        <v>421</v>
      </c>
    </row>
    <row r="111" spans="1:8" ht="15.75" customHeight="1">
      <c r="B111" s="116" t="s">
        <v>422</v>
      </c>
    </row>
    <row r="112" spans="1:8" ht="15.75" customHeight="1">
      <c r="B112" s="116" t="s">
        <v>423</v>
      </c>
      <c r="C112" s="116" t="s">
        <v>424</v>
      </c>
      <c r="D112" s="280">
        <v>890361</v>
      </c>
      <c r="E112" s="281">
        <v>894772</v>
      </c>
      <c r="G112" s="279"/>
    </row>
    <row r="113" spans="1:8" ht="15.75" customHeight="1">
      <c r="B113" s="116" t="s">
        <v>425</v>
      </c>
      <c r="C113" s="116" t="s">
        <v>426</v>
      </c>
      <c r="D113" s="116">
        <v>900</v>
      </c>
      <c r="E113" s="283">
        <v>900</v>
      </c>
      <c r="G113" s="279"/>
    </row>
    <row r="114" spans="1:8" ht="15.75" customHeight="1">
      <c r="B114" s="116" t="s">
        <v>427</v>
      </c>
      <c r="C114" s="116" t="s">
        <v>428</v>
      </c>
      <c r="E114" s="281">
        <v>3105</v>
      </c>
    </row>
    <row r="115" spans="1:8" ht="15.75" customHeight="1">
      <c r="C115" s="116" t="s">
        <v>429</v>
      </c>
      <c r="D115" s="280">
        <v>891261</v>
      </c>
      <c r="E115" s="281">
        <v>898777</v>
      </c>
      <c r="F115" s="116" t="s">
        <v>299</v>
      </c>
      <c r="G115" s="279"/>
    </row>
    <row r="116" spans="1:8" ht="15.75" customHeight="1">
      <c r="B116" s="116" t="s">
        <v>430</v>
      </c>
      <c r="E116" s="283"/>
    </row>
    <row r="117" spans="1:8" ht="15.75" customHeight="1">
      <c r="B117" s="116" t="s">
        <v>431</v>
      </c>
      <c r="C117" s="116" t="s">
        <v>424</v>
      </c>
      <c r="D117" s="280">
        <v>52373</v>
      </c>
      <c r="E117" s="281">
        <v>122418</v>
      </c>
      <c r="G117" s="279"/>
    </row>
    <row r="118" spans="1:8" ht="15.75" customHeight="1">
      <c r="B118" s="116" t="s">
        <v>432</v>
      </c>
      <c r="C118" s="116" t="s">
        <v>433</v>
      </c>
      <c r="D118" s="280">
        <v>2381.1999999999998</v>
      </c>
      <c r="E118" s="281">
        <v>2424.13</v>
      </c>
      <c r="G118" s="279"/>
    </row>
    <row r="119" spans="1:8" ht="15.75" customHeight="1">
      <c r="C119" s="116" t="s">
        <v>434</v>
      </c>
      <c r="D119" s="280">
        <v>54754.2</v>
      </c>
      <c r="E119" s="281">
        <v>124842.13</v>
      </c>
      <c r="F119" s="116" t="s">
        <v>299</v>
      </c>
      <c r="G119" s="279"/>
    </row>
    <row r="120" spans="1:8" ht="15.75" customHeight="1">
      <c r="B120" s="116" t="s">
        <v>435</v>
      </c>
      <c r="D120" s="280">
        <v>946015.2</v>
      </c>
      <c r="E120" s="281">
        <v>1023619.13</v>
      </c>
      <c r="F120" s="116" t="s">
        <v>299</v>
      </c>
      <c r="G120" s="279"/>
    </row>
    <row r="121" spans="1:8" ht="15.75" customHeight="1"/>
    <row r="122" spans="1:8" ht="15.75" customHeight="1">
      <c r="A122" s="116" t="s">
        <v>436</v>
      </c>
    </row>
    <row r="123" spans="1:8" ht="15.75" customHeight="1">
      <c r="B123" s="116" t="s">
        <v>437</v>
      </c>
    </row>
    <row r="124" spans="1:8" ht="15.75" customHeight="1">
      <c r="C124" s="116" t="s">
        <v>438</v>
      </c>
      <c r="D124" s="280">
        <v>77976.149999999994</v>
      </c>
      <c r="E124" s="280">
        <v>80705.320000000007</v>
      </c>
      <c r="G124" s="279"/>
      <c r="H124" s="280"/>
    </row>
    <row r="125" spans="1:8" ht="15.75" customHeight="1">
      <c r="B125" s="116" t="s">
        <v>439</v>
      </c>
      <c r="C125" s="116" t="s">
        <v>440</v>
      </c>
      <c r="D125" s="280">
        <v>63211.199999999997</v>
      </c>
      <c r="E125" s="280">
        <v>65423.59</v>
      </c>
      <c r="G125" s="279"/>
      <c r="H125" s="280"/>
    </row>
    <row r="126" spans="1:8" ht="15.75" customHeight="1">
      <c r="C126" s="116" t="s">
        <v>359</v>
      </c>
      <c r="D126" s="280">
        <v>21712</v>
      </c>
      <c r="G126" s="279"/>
      <c r="H126" s="280"/>
    </row>
    <row r="127" spans="1:8" ht="15.75" customHeight="1">
      <c r="B127" s="116" t="s">
        <v>441</v>
      </c>
      <c r="C127" s="116" t="s">
        <v>297</v>
      </c>
      <c r="D127" s="280">
        <v>6800</v>
      </c>
      <c r="E127" s="280">
        <v>6800</v>
      </c>
      <c r="G127" s="279"/>
      <c r="H127" s="280"/>
    </row>
    <row r="128" spans="1:8" ht="15.75" customHeight="1">
      <c r="B128" s="116" t="s">
        <v>442</v>
      </c>
      <c r="C128" s="116" t="s">
        <v>443</v>
      </c>
      <c r="D128" s="280">
        <v>101000</v>
      </c>
      <c r="E128" s="280">
        <v>103000</v>
      </c>
      <c r="G128" s="279"/>
      <c r="H128" s="280"/>
    </row>
    <row r="129" spans="1:8" ht="15.75" customHeight="1">
      <c r="B129" s="116" t="s">
        <v>444</v>
      </c>
      <c r="C129" s="116" t="s">
        <v>445</v>
      </c>
      <c r="D129" s="280">
        <v>56000</v>
      </c>
      <c r="E129" s="280">
        <v>56000</v>
      </c>
      <c r="G129" s="279"/>
      <c r="H129" s="280"/>
    </row>
    <row r="130" spans="1:8" ht="15.75" customHeight="1">
      <c r="B130" s="116" t="s">
        <v>446</v>
      </c>
      <c r="C130" s="116" t="s">
        <v>447</v>
      </c>
      <c r="D130" s="280">
        <v>69000</v>
      </c>
      <c r="E130" s="280">
        <v>69000</v>
      </c>
      <c r="G130" s="279"/>
      <c r="H130" s="280"/>
    </row>
    <row r="131" spans="1:8" ht="15.75" customHeight="1">
      <c r="B131" s="116" t="s">
        <v>448</v>
      </c>
      <c r="D131" s="280">
        <v>395699.35</v>
      </c>
      <c r="E131" s="280">
        <v>380928.91</v>
      </c>
      <c r="F131" s="116" t="s">
        <v>299</v>
      </c>
      <c r="G131" s="279"/>
      <c r="H131" s="280"/>
    </row>
    <row r="132" spans="1:8" ht="15.75" customHeight="1"/>
    <row r="133" spans="1:8" ht="15.75" customHeight="1">
      <c r="A133" s="116" t="s">
        <v>449</v>
      </c>
    </row>
    <row r="134" spans="1:8" ht="15.75" customHeight="1">
      <c r="B134" s="116" t="s">
        <v>450</v>
      </c>
    </row>
    <row r="135" spans="1:8" ht="15.75" customHeight="1">
      <c r="B135" s="116" t="s">
        <v>451</v>
      </c>
      <c r="C135" s="116" t="s">
        <v>452</v>
      </c>
      <c r="D135" s="116">
        <v>950</v>
      </c>
      <c r="G135" s="279"/>
    </row>
    <row r="136" spans="1:8" ht="15.75" customHeight="1">
      <c r="B136" s="116" t="s">
        <v>453</v>
      </c>
      <c r="C136" s="116" t="s">
        <v>454</v>
      </c>
      <c r="D136" s="280">
        <v>1500</v>
      </c>
      <c r="G136" s="279"/>
      <c r="H136" s="280"/>
    </row>
    <row r="137" spans="1:8" ht="15.75" customHeight="1">
      <c r="B137" s="116" t="s">
        <v>455</v>
      </c>
      <c r="C137" s="116" t="s">
        <v>297</v>
      </c>
      <c r="D137" s="280">
        <v>1990</v>
      </c>
      <c r="G137" s="279"/>
      <c r="H137" s="280"/>
    </row>
    <row r="138" spans="1:8" ht="15.75" customHeight="1">
      <c r="B138" s="116" t="s">
        <v>456</v>
      </c>
      <c r="C138" s="116" t="s">
        <v>457</v>
      </c>
      <c r="D138" s="280">
        <v>4605</v>
      </c>
      <c r="E138" s="281">
        <v>4730</v>
      </c>
      <c r="G138" s="279"/>
      <c r="H138" s="280" t="s">
        <v>458</v>
      </c>
    </row>
    <row r="139" spans="1:8" ht="15.75" customHeight="1">
      <c r="C139" s="120" t="s">
        <v>459</v>
      </c>
      <c r="D139" s="280">
        <v>9045</v>
      </c>
      <c r="E139" s="116" t="s">
        <v>299</v>
      </c>
      <c r="F139" s="116" t="s">
        <v>299</v>
      </c>
      <c r="G139" s="279"/>
      <c r="H139" s="280"/>
    </row>
    <row r="140" spans="1:8" ht="15.75" customHeight="1">
      <c r="B140" s="116" t="s">
        <v>460</v>
      </c>
    </row>
    <row r="141" spans="1:8" ht="15.75" customHeight="1">
      <c r="B141" s="116" t="s">
        <v>461</v>
      </c>
      <c r="C141" s="116" t="s">
        <v>460</v>
      </c>
      <c r="D141" s="280">
        <v>1946</v>
      </c>
      <c r="E141" s="281">
        <v>1985.29</v>
      </c>
      <c r="G141" s="279"/>
      <c r="H141" s="280"/>
    </row>
    <row r="142" spans="1:8" ht="15.75" customHeight="1">
      <c r="B142" s="116" t="s">
        <v>462</v>
      </c>
      <c r="C142" s="116" t="s">
        <v>463</v>
      </c>
      <c r="D142" s="280">
        <v>6953</v>
      </c>
      <c r="E142" s="281">
        <v>11340</v>
      </c>
      <c r="G142" s="279"/>
      <c r="H142" s="280"/>
    </row>
    <row r="143" spans="1:8" ht="15.75" customHeight="1">
      <c r="C143" s="116" t="s">
        <v>464</v>
      </c>
      <c r="D143" s="280">
        <v>8899</v>
      </c>
      <c r="E143" s="116" t="s">
        <v>299</v>
      </c>
      <c r="F143" s="116" t="s">
        <v>299</v>
      </c>
      <c r="G143" s="279"/>
      <c r="H143" s="280"/>
    </row>
    <row r="144" spans="1:8" ht="15.75" customHeight="1">
      <c r="B144" s="116" t="s">
        <v>465</v>
      </c>
    </row>
    <row r="145" spans="1:8" ht="15.75" customHeight="1">
      <c r="B145" s="116" t="s">
        <v>466</v>
      </c>
      <c r="C145" s="116" t="s">
        <v>467</v>
      </c>
      <c r="D145" s="280">
        <v>3000</v>
      </c>
      <c r="E145" s="280"/>
      <c r="G145" s="279"/>
      <c r="H145" s="280"/>
    </row>
    <row r="146" spans="1:8" ht="15.75" customHeight="1">
      <c r="C146" s="116" t="s">
        <v>468</v>
      </c>
      <c r="E146" s="280"/>
    </row>
    <row r="147" spans="1:8" ht="15.75" customHeight="1">
      <c r="B147" s="116" t="s">
        <v>469</v>
      </c>
      <c r="D147" s="280">
        <v>20944</v>
      </c>
      <c r="E147" s="280"/>
      <c r="F147" s="116" t="s">
        <v>299</v>
      </c>
      <c r="G147" s="279"/>
      <c r="H147" s="280"/>
    </row>
    <row r="148" spans="1:8" ht="15.75" customHeight="1"/>
    <row r="149" spans="1:8" ht="15.75" customHeight="1">
      <c r="A149" s="116" t="s">
        <v>470</v>
      </c>
    </row>
    <row r="150" spans="1:8" ht="15.75" customHeight="1">
      <c r="B150" s="116" t="s">
        <v>471</v>
      </c>
    </row>
    <row r="151" spans="1:8" ht="15.75" customHeight="1">
      <c r="B151" s="116" t="s">
        <v>472</v>
      </c>
      <c r="C151" s="116" t="s">
        <v>473</v>
      </c>
      <c r="D151" s="280">
        <v>19471.25</v>
      </c>
      <c r="G151" s="279"/>
      <c r="H151" s="280"/>
    </row>
    <row r="152" spans="1:8" ht="15.75" customHeight="1">
      <c r="B152" s="116" t="s">
        <v>474</v>
      </c>
      <c r="C152" s="116" t="s">
        <v>475</v>
      </c>
      <c r="D152" s="116">
        <v>792.75</v>
      </c>
      <c r="G152" s="279"/>
    </row>
    <row r="153" spans="1:8" ht="15.75" customHeight="1">
      <c r="B153" s="116" t="s">
        <v>476</v>
      </c>
      <c r="C153" s="116" t="s">
        <v>297</v>
      </c>
      <c r="D153" s="280">
        <v>5415.06</v>
      </c>
      <c r="G153" s="279"/>
      <c r="H153" s="280"/>
    </row>
    <row r="154" spans="1:8" ht="15.75" customHeight="1">
      <c r="B154" s="116" t="s">
        <v>477</v>
      </c>
      <c r="C154" s="116" t="s">
        <v>478</v>
      </c>
      <c r="D154" s="280">
        <v>6500</v>
      </c>
      <c r="H154" s="280"/>
    </row>
    <row r="155" spans="1:8" ht="15.75" customHeight="1">
      <c r="C155" s="116" t="s">
        <v>479</v>
      </c>
      <c r="D155" s="280">
        <v>32179.06</v>
      </c>
      <c r="E155" s="116" t="s">
        <v>299</v>
      </c>
      <c r="F155" s="116" t="s">
        <v>299</v>
      </c>
      <c r="G155" s="279"/>
      <c r="H155" s="280"/>
    </row>
    <row r="156" spans="1:8" ht="15.75" customHeight="1">
      <c r="B156" s="116" t="s">
        <v>480</v>
      </c>
    </row>
    <row r="157" spans="1:8" ht="15.75" customHeight="1">
      <c r="B157" s="116" t="s">
        <v>360</v>
      </c>
      <c r="C157" s="116" t="s">
        <v>297</v>
      </c>
      <c r="D157" s="280">
        <v>4000</v>
      </c>
      <c r="H157" s="280"/>
    </row>
    <row r="158" spans="1:8" ht="15.75" customHeight="1">
      <c r="B158" s="116" t="s">
        <v>481</v>
      </c>
      <c r="D158" s="280">
        <v>36179.06</v>
      </c>
      <c r="E158" s="116" t="s">
        <v>299</v>
      </c>
      <c r="F158" s="116" t="s">
        <v>299</v>
      </c>
      <c r="G158" s="279"/>
      <c r="H158" s="280"/>
    </row>
    <row r="159" spans="1:8" ht="15.75" customHeight="1"/>
    <row r="160" spans="1:8" ht="15.75" customHeight="1">
      <c r="A160" s="116" t="s">
        <v>482</v>
      </c>
    </row>
    <row r="161" spans="1:8" ht="15.75" customHeight="1">
      <c r="B161" s="116" t="s">
        <v>483</v>
      </c>
      <c r="C161" s="116" t="s">
        <v>484</v>
      </c>
      <c r="D161" s="280">
        <v>1000</v>
      </c>
      <c r="G161" s="279"/>
      <c r="H161" s="280"/>
    </row>
    <row r="162" spans="1:8" ht="15.75" customHeight="1">
      <c r="B162" s="116" t="s">
        <v>485</v>
      </c>
      <c r="D162" s="280">
        <v>1000</v>
      </c>
      <c r="E162" s="116" t="s">
        <v>299</v>
      </c>
      <c r="F162" s="116" t="s">
        <v>299</v>
      </c>
      <c r="G162" s="279"/>
      <c r="H162" s="280"/>
    </row>
    <row r="163" spans="1:8" ht="15.75" customHeight="1"/>
    <row r="164" spans="1:8" ht="15.75" customHeight="1">
      <c r="A164" s="116" t="s">
        <v>486</v>
      </c>
    </row>
    <row r="165" spans="1:8" ht="15.75" customHeight="1">
      <c r="B165" s="116" t="s">
        <v>487</v>
      </c>
      <c r="C165" s="116" t="s">
        <v>488</v>
      </c>
      <c r="D165" s="280">
        <v>117000</v>
      </c>
      <c r="E165" s="281">
        <v>132000</v>
      </c>
      <c r="G165" s="279" t="s">
        <v>489</v>
      </c>
      <c r="H165" s="280"/>
    </row>
    <row r="166" spans="1:8" ht="15.75" customHeight="1">
      <c r="B166" s="116" t="s">
        <v>490</v>
      </c>
      <c r="D166" s="280">
        <v>117000</v>
      </c>
      <c r="E166" s="116" t="s">
        <v>299</v>
      </c>
      <c r="F166" s="116" t="s">
        <v>299</v>
      </c>
      <c r="G166" s="279"/>
      <c r="H166" s="280"/>
    </row>
    <row r="167" spans="1:8" ht="15.75" customHeight="1"/>
    <row r="168" spans="1:8" ht="15.75" customHeight="1">
      <c r="A168" s="116" t="s">
        <v>491</v>
      </c>
    </row>
    <row r="169" spans="1:8" ht="15.75" customHeight="1">
      <c r="B169" s="116" t="s">
        <v>492</v>
      </c>
      <c r="D169" s="280">
        <v>3025</v>
      </c>
      <c r="E169" s="281">
        <v>3500</v>
      </c>
      <c r="G169" s="279" t="s">
        <v>493</v>
      </c>
      <c r="H169" s="280"/>
    </row>
    <row r="170" spans="1:8" ht="15.75" customHeight="1">
      <c r="B170" s="116" t="s">
        <v>494</v>
      </c>
    </row>
    <row r="171" spans="1:8" ht="15.75" customHeight="1">
      <c r="B171" s="116" t="s">
        <v>495</v>
      </c>
      <c r="C171" s="116" t="s">
        <v>496</v>
      </c>
      <c r="D171" s="280">
        <v>1800</v>
      </c>
      <c r="E171" s="283">
        <v>1890</v>
      </c>
      <c r="G171" s="279"/>
      <c r="H171" s="280"/>
    </row>
    <row r="172" spans="1:8" ht="15.75" customHeight="1">
      <c r="B172" s="116" t="s">
        <v>497</v>
      </c>
      <c r="C172" s="116" t="s">
        <v>498</v>
      </c>
      <c r="D172" s="280">
        <v>4600</v>
      </c>
      <c r="E172" s="283">
        <v>4873</v>
      </c>
      <c r="G172" s="279"/>
      <c r="H172" s="280"/>
    </row>
    <row r="173" spans="1:8" ht="15.75" customHeight="1">
      <c r="B173" s="116" t="s">
        <v>499</v>
      </c>
      <c r="C173" s="116" t="s">
        <v>500</v>
      </c>
      <c r="D173" s="280">
        <v>5099</v>
      </c>
      <c r="E173" s="283">
        <v>5070</v>
      </c>
      <c r="G173" s="279"/>
      <c r="H173" s="280"/>
    </row>
    <row r="174" spans="1:8" ht="15.75" customHeight="1">
      <c r="C174" s="116" t="s">
        <v>501</v>
      </c>
      <c r="D174" s="280">
        <v>11499</v>
      </c>
      <c r="E174" s="116" t="s">
        <v>299</v>
      </c>
      <c r="F174" s="116" t="s">
        <v>299</v>
      </c>
      <c r="G174" s="279"/>
      <c r="H174" s="280"/>
    </row>
    <row r="175" spans="1:8" ht="15.75" customHeight="1"/>
    <row r="176" spans="1:8" ht="15.75" customHeight="1">
      <c r="B176" s="116" t="s">
        <v>502</v>
      </c>
      <c r="C176" s="116" t="s">
        <v>503</v>
      </c>
      <c r="D176" s="280">
        <v>43786</v>
      </c>
      <c r="E176" s="281">
        <v>48636</v>
      </c>
      <c r="G176" s="279"/>
      <c r="H176" s="280"/>
    </row>
    <row r="177" spans="2:8" ht="15.75" customHeight="1">
      <c r="B177" s="116" t="s">
        <v>504</v>
      </c>
      <c r="D177" s="280">
        <v>58310</v>
      </c>
      <c r="E177" s="116" t="s">
        <v>299</v>
      </c>
      <c r="F177" s="116" t="s">
        <v>299</v>
      </c>
      <c r="G177" s="279"/>
      <c r="H177" s="280"/>
    </row>
    <row r="178" spans="2:8" ht="15.75" customHeight="1"/>
    <row r="179" spans="2:8" ht="15.75" customHeight="1">
      <c r="C179" s="116" t="s">
        <v>505</v>
      </c>
      <c r="D179" s="280">
        <v>2114712.23</v>
      </c>
      <c r="E179" s="280"/>
      <c r="F179" s="116" t="s">
        <v>299</v>
      </c>
      <c r="G179" s="279"/>
      <c r="H179" s="280"/>
    </row>
    <row r="180" spans="2:8" ht="15.75" customHeight="1"/>
    <row r="181" spans="2:8" ht="15.75" customHeight="1">
      <c r="B181" s="116" t="s">
        <v>506</v>
      </c>
    </row>
    <row r="182" spans="2:8" ht="15.75" customHeight="1">
      <c r="C182" s="116" t="s">
        <v>507</v>
      </c>
      <c r="D182" s="280">
        <v>3000</v>
      </c>
      <c r="G182" s="279"/>
      <c r="H182" s="280"/>
    </row>
    <row r="183" spans="2:8" ht="15.75" customHeight="1">
      <c r="C183" s="116" t="s">
        <v>508</v>
      </c>
      <c r="D183" s="280">
        <v>3000</v>
      </c>
      <c r="G183" s="279"/>
      <c r="H183" s="280"/>
    </row>
    <row r="184" spans="2:8" ht="15.75" customHeight="1">
      <c r="C184" s="116" t="s">
        <v>509</v>
      </c>
      <c r="D184" s="280">
        <v>2500</v>
      </c>
      <c r="G184" s="279"/>
      <c r="H184" s="280"/>
    </row>
    <row r="185" spans="2:8" ht="15.75" customHeight="1">
      <c r="C185" s="116" t="s">
        <v>510</v>
      </c>
    </row>
    <row r="186" spans="2:8" ht="15.75" customHeight="1">
      <c r="C186" s="116" t="s">
        <v>511</v>
      </c>
      <c r="D186" s="280">
        <v>8500</v>
      </c>
      <c r="E186" s="116" t="s">
        <v>299</v>
      </c>
      <c r="F186" s="116" t="s">
        <v>299</v>
      </c>
      <c r="G186" s="279"/>
      <c r="H186" s="280"/>
    </row>
    <row r="187" spans="2:8" ht="15.75" customHeight="1"/>
    <row r="188" spans="2:8" ht="15.75" customHeight="1"/>
    <row r="189" spans="2:8" ht="15.75" customHeight="1">
      <c r="C189" s="116" t="s">
        <v>512</v>
      </c>
      <c r="D189" s="280">
        <v>2123212.23</v>
      </c>
      <c r="E189" s="280"/>
      <c r="F189" s="116" t="s">
        <v>299</v>
      </c>
      <c r="G189" s="279"/>
      <c r="H189" s="280"/>
    </row>
    <row r="190" spans="2:8" ht="15.75" customHeight="1"/>
    <row r="191" spans="2:8" ht="15.75" customHeight="1"/>
    <row r="192" spans="2: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FY26 Final</vt:lpstr>
      <vt:lpstr>Revenue</vt:lpstr>
      <vt:lpstr>Leyden Town Positions</vt:lpstr>
      <vt:lpstr>Coordinator</vt:lpstr>
      <vt:lpstr>Sheet2</vt:lpstr>
      <vt:lpstr>'FY26 Final'!Print_Area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 Assistant</dc:creator>
  <cp:lastModifiedBy>Michele Giarusso</cp:lastModifiedBy>
  <dcterms:created xsi:type="dcterms:W3CDTF">2025-05-15T16:33:08Z</dcterms:created>
  <dcterms:modified xsi:type="dcterms:W3CDTF">2025-05-15T16:33:08Z</dcterms:modified>
</cp:coreProperties>
</file>